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noy\Documents\AÑO 2024\ESPECIAL SEGUIMIENTO\FORMATOS ULTIMOS\"/>
    </mc:Choice>
  </mc:AlternateContent>
  <xr:revisionPtr revIDLastSave="0" documentId="13_ncr:1_{C4704510-14A6-4C1D-A356-1C70E4325F7F}" xr6:coauthVersionLast="47" xr6:coauthVersionMax="47" xr10:uidLastSave="{00000000-0000-0000-0000-000000000000}"/>
  <bookViews>
    <workbookView xWindow="-120" yWindow="-120" windowWidth="29040" windowHeight="15720" firstSheet="1" activeTab="1" xr2:uid="{00000000-000D-0000-FFFF-FFFF00000000}"/>
  </bookViews>
  <sheets>
    <sheet name="Ejemplo Matriz de Planeación" sheetId="4" state="hidden" r:id="rId1"/>
    <sheet name="Conclusión" sheetId="3" r:id="rId2"/>
    <sheet name="Instructivo para conclusión " sheetId="5" r:id="rId3"/>
    <sheet name="tablas" sheetId="2" state="hidden" r:id="rId4"/>
    <sheet name="Hoja1" sheetId="6" state="hidden" r:id="rId5"/>
  </sheets>
  <definedNames>
    <definedName name="OLE_LINK1" localSheetId="2">'Instructivo para conclusión '!$A$57</definedName>
    <definedName name="proyecto"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5" i="3" l="1"/>
  <c r="K45" i="3"/>
  <c r="K58" i="2" l="1"/>
  <c r="K59" i="2"/>
  <c r="K57" i="2"/>
  <c r="K56" i="2"/>
  <c r="K55" i="2"/>
  <c r="K32" i="3"/>
  <c r="K41" i="3" s="1"/>
  <c r="L32" i="3"/>
  <c r="L41" i="3" s="1"/>
  <c r="M32" i="3"/>
  <c r="M41" i="3" s="1"/>
  <c r="J56" i="2" l="1"/>
  <c r="J57" i="2"/>
  <c r="J58" i="2"/>
  <c r="J59" i="2"/>
  <c r="E32" i="3"/>
  <c r="F32" i="3"/>
  <c r="G32" i="3"/>
  <c r="H32" i="3"/>
  <c r="I32" i="3"/>
  <c r="J32" i="3"/>
  <c r="D32" i="3"/>
  <c r="F41" i="3" l="1"/>
  <c r="G41" i="3"/>
  <c r="H41" i="3"/>
  <c r="I41" i="3"/>
  <c r="J41" i="3"/>
  <c r="E41" i="3" l="1"/>
  <c r="E30" i="3"/>
  <c r="F30" i="3"/>
  <c r="G30" i="3"/>
  <c r="H30" i="3"/>
  <c r="D30" i="3"/>
  <c r="E29" i="3"/>
  <c r="F29" i="3"/>
  <c r="G29" i="3"/>
  <c r="H29" i="3"/>
  <c r="D29" i="3"/>
  <c r="H44" i="3"/>
  <c r="H49" i="3" s="1"/>
  <c r="G44" i="3"/>
  <c r="G49" i="3" s="1"/>
  <c r="F44" i="3"/>
  <c r="E44" i="3"/>
  <c r="J55" i="2"/>
  <c r="D44" i="3" s="1"/>
  <c r="L28" i="2"/>
  <c r="D15" i="3" s="1"/>
  <c r="L29" i="2"/>
  <c r="E15" i="3" s="1"/>
  <c r="L30" i="2"/>
  <c r="F15" i="3" s="1"/>
  <c r="L27" i="2"/>
  <c r="C15" i="3" s="1"/>
  <c r="D41" i="3"/>
  <c r="E49" i="3" l="1"/>
  <c r="F49" i="3"/>
  <c r="G50" i="3"/>
  <c r="E50" i="3"/>
  <c r="D49" i="3"/>
  <c r="D50" i="3"/>
  <c r="F50" i="3"/>
  <c r="D47" i="3"/>
  <c r="D46" i="3"/>
  <c r="E47" i="3"/>
  <c r="E46" i="3"/>
  <c r="G47" i="3"/>
  <c r="G46" i="3"/>
  <c r="H47" i="3"/>
  <c r="H46" i="3"/>
  <c r="F47" i="3"/>
  <c r="F46" i="3"/>
  <c r="E45" i="3"/>
  <c r="F45" i="3"/>
  <c r="E51" i="3"/>
  <c r="F48" i="3"/>
  <c r="E48" i="3"/>
  <c r="D51" i="3"/>
  <c r="D48" i="3"/>
  <c r="D45" i="3"/>
  <c r="F51" i="3"/>
  <c r="G48" i="3"/>
  <c r="G45" i="3"/>
  <c r="G51" i="3"/>
  <c r="H50" i="3"/>
  <c r="H51" i="3"/>
  <c r="H45" i="3"/>
  <c r="H48" i="3"/>
  <c r="I48" i="3" l="1"/>
  <c r="I50" i="3"/>
  <c r="I49" i="3"/>
  <c r="I47" i="3"/>
  <c r="I45" i="3"/>
  <c r="I51" i="3"/>
  <c r="I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Contraloria</author>
  </authors>
  <commentList>
    <comment ref="C25" authorId="0" shapeId="0" xr:uid="{00000000-0006-0000-0400-000001000000}">
      <text>
        <r>
          <rPr>
            <b/>
            <sz val="9"/>
            <color indexed="81"/>
            <rFont val="Tahoma"/>
            <family val="2"/>
          </rPr>
          <t>Contraloria:</t>
        </r>
        <r>
          <rPr>
            <sz val="9"/>
            <color indexed="81"/>
            <rFont val="Tahoma"/>
            <family val="2"/>
          </rPr>
          <t xml:space="preserve">
VER AUDITORIAS CON EL ASUNTO AUDITAR. CONSIDERAR LA ÚLTIMA ADITORÍA REALIZADA. SE RECOMIENDA NO TENER EN CUENTA MAYORES A 3 AÑOS.</t>
        </r>
      </text>
    </comment>
    <comment ref="G25" authorId="0" shapeId="0" xr:uid="{00000000-0006-0000-0400-000002000000}">
      <text>
        <r>
          <rPr>
            <b/>
            <sz val="9"/>
            <color indexed="81"/>
            <rFont val="Tahoma"/>
            <family val="2"/>
          </rPr>
          <t>Contraloria:</t>
        </r>
        <r>
          <rPr>
            <sz val="9"/>
            <color indexed="81"/>
            <rFont val="Tahoma"/>
            <family val="2"/>
          </rPr>
          <t xml:space="preserve">
TRAER VALOR DE LA MATRIZ DE RIESGO FISCAL. O DE LA MATRIZ DE RIESGO CONTROL FISCAL INTERNO</t>
        </r>
      </text>
    </comment>
    <comment ref="I25" authorId="0" shapeId="0" xr:uid="{00000000-0006-0000-0400-000003000000}">
      <text>
        <r>
          <rPr>
            <b/>
            <sz val="9"/>
            <color indexed="81"/>
            <rFont val="Tahoma"/>
            <family val="2"/>
          </rPr>
          <t>Contraloria:</t>
        </r>
        <r>
          <rPr>
            <sz val="9"/>
            <color indexed="81"/>
            <rFont val="Tahoma"/>
            <family val="2"/>
          </rPr>
          <t xml:space="preserve">
TRAER VALOR DE LA HOJA DE RESULTADOS MATRIZ DE CONTROL FISCAL.</t>
        </r>
      </text>
    </comment>
  </commentList>
</comments>
</file>

<file path=xl/sharedStrings.xml><?xml version="1.0" encoding="utf-8"?>
<sst xmlns="http://schemas.openxmlformats.org/spreadsheetml/2006/main" count="375" uniqueCount="280">
  <si>
    <t>Fecha de elaboración:</t>
  </si>
  <si>
    <r>
      <t>Criterios</t>
    </r>
    <r>
      <rPr>
        <sz val="6.5"/>
        <rFont val="Arial"/>
        <family val="2"/>
      </rPr>
      <t> </t>
    </r>
  </si>
  <si>
    <r>
      <t>Información requerida</t>
    </r>
    <r>
      <rPr>
        <sz val="6.5"/>
        <rFont val="Arial"/>
        <family val="2"/>
      </rPr>
      <t> </t>
    </r>
  </si>
  <si>
    <r>
      <t>Fuentes de Información</t>
    </r>
    <r>
      <rPr>
        <sz val="6.5"/>
        <rFont val="Arial"/>
        <family val="2"/>
      </rPr>
      <t> </t>
    </r>
  </si>
  <si>
    <r>
      <t>Limitaciones</t>
    </r>
    <r>
      <rPr>
        <sz val="6.5"/>
        <rFont val="Arial"/>
        <family val="2"/>
      </rPr>
      <t> </t>
    </r>
  </si>
  <si>
    <r>
      <t>Qué permitirá el análisis</t>
    </r>
    <r>
      <rPr>
        <sz val="6.5"/>
        <rFont val="Arial"/>
        <family val="2"/>
      </rPr>
      <t> </t>
    </r>
  </si>
  <si>
    <t> </t>
  </si>
  <si>
    <t>Versión: 1.0</t>
  </si>
  <si>
    <t>Fecha de revisión</t>
  </si>
  <si>
    <t>dd / mm / aa</t>
  </si>
  <si>
    <t>MATERIALIDAD O IMPORTANCIA RELATIVA DEL ASUNTO</t>
  </si>
  <si>
    <t>RANGOS DE PORCENTAJE DE MATERIALIDAD SEGÚN RIESGO</t>
  </si>
  <si>
    <t>NIVEL DE RIESGO</t>
  </si>
  <si>
    <t>Bajo</t>
  </si>
  <si>
    <t>Medio</t>
  </si>
  <si>
    <t>Alto</t>
  </si>
  <si>
    <t>Crítico</t>
  </si>
  <si>
    <t>RANGO DE MATERIALIDAD</t>
  </si>
  <si>
    <t>Objetivo Específico</t>
  </si>
  <si>
    <t>Aspecto Clave</t>
  </si>
  <si>
    <t>Principio relacionado</t>
  </si>
  <si>
    <t>Economía</t>
  </si>
  <si>
    <t>Eficacia</t>
  </si>
  <si>
    <t>Economía, Eficacia y Eficiencia</t>
  </si>
  <si>
    <t>Eficacia y Eficiencia</t>
  </si>
  <si>
    <t>Equidad</t>
  </si>
  <si>
    <t>Costos Ambientales</t>
  </si>
  <si>
    <t>Pregunta 1.1</t>
  </si>
  <si>
    <t>Pregunta 1.3</t>
  </si>
  <si>
    <t>Pregunta 2.1</t>
  </si>
  <si>
    <t>Pregunta 2.2</t>
  </si>
  <si>
    <t>Enfoque</t>
  </si>
  <si>
    <t>Fuente de Criterio y Criterio</t>
  </si>
  <si>
    <t>Tipo de Materialidad</t>
  </si>
  <si>
    <t>Cuantitativa</t>
  </si>
  <si>
    <t>Cualitativa</t>
  </si>
  <si>
    <t>Base seleccionada o Aspecto cualitativo</t>
  </si>
  <si>
    <t>Niveles de Contaminación permitidos</t>
  </si>
  <si>
    <t>Valor / Cantidad / Magnitud</t>
  </si>
  <si>
    <t>Condición para que sea material o de importancia relativa</t>
  </si>
  <si>
    <t>Matriz de riesgos y controles</t>
  </si>
  <si>
    <t xml:space="preserve">Trabajo previo de auditoría </t>
  </si>
  <si>
    <t xml:space="preserve">Alta sensibilidad política </t>
  </si>
  <si>
    <t>Valoración del Riesgo</t>
  </si>
  <si>
    <t>% de materialidad Mínimo</t>
  </si>
  <si>
    <t>% de materialidad Máximo</t>
  </si>
  <si>
    <t>Naturaleza de la observación</t>
  </si>
  <si>
    <t>Desviaciones en el críterio evaluado</t>
  </si>
  <si>
    <t>Incumplimiento en la Ejecución de Metas</t>
  </si>
  <si>
    <t>Origen o situación</t>
  </si>
  <si>
    <t>Programación</t>
  </si>
  <si>
    <t>Implementación</t>
  </si>
  <si>
    <t>Resultado_e_impacto</t>
  </si>
  <si>
    <t xml:space="preserve">Valor (cuantitativo) o Porcentaje (cualitativo) de la Incorrección, desviaciones e incumplimientos </t>
  </si>
  <si>
    <t>PRINCIPIOS EVALUADOS</t>
  </si>
  <si>
    <t>Eficiencia</t>
  </si>
  <si>
    <t>Desarrollo Sostenible</t>
  </si>
  <si>
    <t>ETAPA / ASPECTO</t>
  </si>
  <si>
    <t>ENFOQUE</t>
  </si>
  <si>
    <t>PRINCIPIOS</t>
  </si>
  <si>
    <t>FUENTE</t>
  </si>
  <si>
    <t>BASE</t>
  </si>
  <si>
    <t>SUBPROCESO</t>
  </si>
  <si>
    <t>Formulación_y_Diseño</t>
  </si>
  <si>
    <t xml:space="preserve">Proyecto de Inversión </t>
  </si>
  <si>
    <t>Recursos Asignados Plan Acción de Inversiones</t>
  </si>
  <si>
    <t>Definición del problema</t>
  </si>
  <si>
    <t>Política Pública</t>
  </si>
  <si>
    <t>Valor Plan de Acción Politica Pública</t>
  </si>
  <si>
    <t>Importancia Presupuestal</t>
  </si>
  <si>
    <t>Definición de actores</t>
  </si>
  <si>
    <t>Programa Plan de Desarrollo Distrital</t>
  </si>
  <si>
    <t>Valor del Plan Estratégico o el que haga sus veces</t>
  </si>
  <si>
    <t xml:space="preserve">Posible impacto </t>
  </si>
  <si>
    <t>Definición de objetivos</t>
  </si>
  <si>
    <t>Resultado y Sistema</t>
  </si>
  <si>
    <t>Meta Producto o Sectorial</t>
  </si>
  <si>
    <t xml:space="preserve">Mejoramiento </t>
  </si>
  <si>
    <t>Evaluación_y_seguimiento</t>
  </si>
  <si>
    <t>Cuantificación de recursos</t>
  </si>
  <si>
    <t>ODS</t>
  </si>
  <si>
    <t>Desviaciones significativas</t>
  </si>
  <si>
    <t>Determinación de beneficiarios</t>
  </si>
  <si>
    <t xml:space="preserve">Plan de ordenamiento Territorial </t>
  </si>
  <si>
    <t>Interés público</t>
  </si>
  <si>
    <t>Gasto_de_Inversión_u_operación</t>
  </si>
  <si>
    <t>Instrumentación</t>
  </si>
  <si>
    <t xml:space="preserve">Plan Maestro </t>
  </si>
  <si>
    <t>Interés del Concejo de Bogotá</t>
  </si>
  <si>
    <t>Inversión_Ambiental</t>
  </si>
  <si>
    <t>Políticas y Reglas de Operación (construcción)</t>
  </si>
  <si>
    <t>Proceso</t>
  </si>
  <si>
    <t xml:space="preserve">Aspectos de los requerimientos proceso macro </t>
  </si>
  <si>
    <t>Presupuesto</t>
  </si>
  <si>
    <t xml:space="preserve">Relevancia </t>
  </si>
  <si>
    <t>Contrato</t>
  </si>
  <si>
    <t xml:space="preserve">Oportunidad </t>
  </si>
  <si>
    <t>Consecución de Recursos</t>
  </si>
  <si>
    <t>Asignación de Recursos</t>
  </si>
  <si>
    <t>Acuerdos por el Concejo de Bogotá D.C. </t>
  </si>
  <si>
    <t xml:space="preserve">Otro trabajo importante planeado o en progreso </t>
  </si>
  <si>
    <t>Objetivos del control político (Proposiciones y debates)  </t>
  </si>
  <si>
    <t>Indicadores de desempeño establecidos por la administración distrital. </t>
  </si>
  <si>
    <t>Recurrencia</t>
  </si>
  <si>
    <t>Competencia Actores</t>
  </si>
  <si>
    <t>Procedimientos detallados para una función o actividad. </t>
  </si>
  <si>
    <t>Sistemas de información</t>
  </si>
  <si>
    <t>Estándares tomados de la investigación, literatura u organizaciones profesionales y / o internacionales. </t>
  </si>
  <si>
    <t>Operatividad</t>
  </si>
  <si>
    <t>Puntos de referencia de buen desempeño. </t>
  </si>
  <si>
    <t>Publicidad</t>
  </si>
  <si>
    <t>Rendimiento correspondiente en el sector privado. </t>
  </si>
  <si>
    <t>Puntos de referencia - misma entidad, diferentes años; diferentes entidades misma actividad. </t>
  </si>
  <si>
    <t>Indicadores</t>
  </si>
  <si>
    <t>Valoración del Riesgo Residual o Combinado de la vigencia auditar del Proceso de Planes, Programas y Proyectos</t>
  </si>
  <si>
    <t>MINIMO</t>
  </si>
  <si>
    <t>MAXIMO</t>
  </si>
  <si>
    <t>Rango de Materialidad</t>
  </si>
  <si>
    <t>Monitoreo y seguimiento</t>
  </si>
  <si>
    <t>Actores</t>
  </si>
  <si>
    <t>Reportes de información</t>
  </si>
  <si>
    <t>Resultados Obtenidos</t>
  </si>
  <si>
    <t>Satisfacción de necesidades</t>
  </si>
  <si>
    <t>Logro de objetivos</t>
  </si>
  <si>
    <t>Monitoreo</t>
  </si>
  <si>
    <t>Tipo de hallazgo</t>
  </si>
  <si>
    <t>Clasificación por principio o proceso</t>
  </si>
  <si>
    <r>
      <t xml:space="preserve">Origen o situación
</t>
    </r>
    <r>
      <rPr>
        <sz val="9"/>
        <color indexed="8"/>
        <rFont val="Calibri"/>
        <family val="2"/>
      </rPr>
      <t>(lista desplegable)</t>
    </r>
  </si>
  <si>
    <r>
      <t xml:space="preserve">Principio Fiscal afectado
</t>
    </r>
    <r>
      <rPr>
        <sz val="9"/>
        <color indexed="8"/>
        <rFont val="Calibri"/>
        <family val="2"/>
      </rPr>
      <t>(lista desplegable)</t>
    </r>
  </si>
  <si>
    <r>
      <t>Efecto en caso de incorrección, incumplimiento o desviación</t>
    </r>
    <r>
      <rPr>
        <b/>
        <sz val="9"/>
        <color indexed="8"/>
        <rFont val="Calibri"/>
        <family val="2"/>
      </rPr>
      <t xml:space="preserve">
(texto)</t>
    </r>
  </si>
  <si>
    <t xml:space="preserve">Posible incidencia </t>
  </si>
  <si>
    <t>Recursos: Eficiencia</t>
  </si>
  <si>
    <t>Administrativa, Disciplinaria y Penal</t>
  </si>
  <si>
    <t>Población: Eficacia Objetivos</t>
  </si>
  <si>
    <t>Administrativa, Disciplinaria, Penal y Fiscal</t>
  </si>
  <si>
    <t>NA</t>
  </si>
  <si>
    <t>Planeación: Pertinencia y Coherencia</t>
  </si>
  <si>
    <t>Administrativa, Disciplinaria y Fiscal</t>
  </si>
  <si>
    <t>Administrativa</t>
  </si>
  <si>
    <t>Economia, Eficacia y Eficiencia</t>
  </si>
  <si>
    <t>Incumplimiento en la Ejecución de los Recursos</t>
  </si>
  <si>
    <t>Efectividad</t>
  </si>
  <si>
    <t>Incumplimiento en la Población atendida</t>
  </si>
  <si>
    <t>Incumplimiento en la entrega de productos (Bienes y Servicios)</t>
  </si>
  <si>
    <t>Principio Fiscal afectado</t>
  </si>
  <si>
    <t>CUMPLE</t>
  </si>
  <si>
    <t>NO CUMPLE</t>
  </si>
  <si>
    <t>OBJETIVOS</t>
  </si>
  <si>
    <t>ECONÓMICO</t>
  </si>
  <si>
    <t>ANTIECONÓMICO</t>
  </si>
  <si>
    <t>EFICIENTE</t>
  </si>
  <si>
    <t>INEFICIENTE</t>
  </si>
  <si>
    <t>EFICAZ</t>
  </si>
  <si>
    <t>INEFICAZ</t>
  </si>
  <si>
    <t>EFECTIVO</t>
  </si>
  <si>
    <t>INEFECTIVO</t>
  </si>
  <si>
    <t>EconomÍa, Eficacia y Eficiencia</t>
  </si>
  <si>
    <t>ECONÓMICO EFECTIVO</t>
  </si>
  <si>
    <t>ANTIECONÓMICO INEFECTIVO</t>
  </si>
  <si>
    <t>AGREGA VALOR PÚBLICO O SE DISPONE DE LOS RECURSOS NECESARIOS</t>
  </si>
  <si>
    <t>NO SE AGREGA VALOR PÚBLICO O NO SE DISPONE DE LOS RECURSOS NECESARIOS</t>
  </si>
  <si>
    <t>EQUITATIVO</t>
  </si>
  <si>
    <t>INEQUITATIVO</t>
  </si>
  <si>
    <t>SI SE INTERNALIZARON Y SE COMPENSARON LAS AFECTACIONES AMBIENTALES</t>
  </si>
  <si>
    <t>NI SE INTERNALIZARON NI SE COMPENSARON LAS AFECTACIONES AMBIENTALES</t>
  </si>
  <si>
    <t>Valoración de Costos Ambientales</t>
  </si>
  <si>
    <t>MATERIALIDAD DE PLANECIÓN - MP</t>
  </si>
  <si>
    <t>Los rangos de materilaidad están preestablecidos y varian según el nivel de riesgo determinado.</t>
  </si>
  <si>
    <t>En esta sección se distinguen 3 partes fundamentales:</t>
  </si>
  <si>
    <t>Ley 1150 de 2017, Art 8</t>
  </si>
  <si>
    <t>Decreto 234 de 2015, Art 3</t>
  </si>
  <si>
    <t>Recursos programados en el Proyecto de inversión</t>
  </si>
  <si>
    <t>Valor materialidad (cuantitativa)</t>
  </si>
  <si>
    <t>Pregunta o hipótesis:</t>
  </si>
  <si>
    <t>Hipótesis 1.2</t>
  </si>
  <si>
    <r>
      <t>Procedimientos para</t>
    </r>
    <r>
      <rPr>
        <sz val="6.5"/>
        <rFont val="Arial"/>
        <family val="2"/>
      </rPr>
      <t> </t>
    </r>
    <r>
      <rPr>
        <b/>
        <sz val="6.5"/>
        <rFont val="Arial"/>
        <family val="2"/>
      </rPr>
      <t>la recopilación de Datos </t>
    </r>
  </si>
  <si>
    <r>
      <t>Procedimientos para el análisis de</t>
    </r>
    <r>
      <rPr>
        <sz val="6.5"/>
        <rFont val="Arial"/>
        <family val="2"/>
      </rPr>
      <t> </t>
    </r>
    <r>
      <rPr>
        <b/>
        <sz val="6.5"/>
        <rFont val="Arial"/>
        <family val="2"/>
      </rPr>
      <t>datos</t>
    </r>
  </si>
  <si>
    <t xml:space="preserve">Pregunta de auditoría 1 ¿La red de asistencia oncológica permite que las personas con cáncer tengan acceso oportuno y equitativo a diagnóstico y tratamiento? </t>
  </si>
  <si>
    <t>Norma No. 1101/2002 del Ministerio de Salud (establece los parámetros de cobertura, recursos, equipos y cuidados de la salud). 
Norma No. 741/2005 del Ministerio de Salud (establece las normas técnicas para la implementación y la acreditación de los servicios oncológicos de alta complejidad). </t>
  </si>
  <si>
    <t>Indicadores Internacionales sobre el momento oportuno del tratamiento oncológico. </t>
  </si>
  <si>
    <t xml:space="preserve">Datos sobre radioterapia y quimioterapia (a) 
Datos del registro oncológico (b) 
La percepción de los pacientes acerca de los tiempos de ejecución y las dificultades de acceso al tratamiento (c)
La percepción de los representantes de las asociaciones para apoyar a pacientes con cáncer acerca de las dificultades de acceso al tratamiento (d) 
La percepción de los directivos y los profesionales de la salud acerca de lo que ha estado perjudicando a los servicios de oncología (e) 
Cómo es el acceso a los exámenes y al tratamiento Oncológico a nivel federal, estatal y municipal (f) 
</t>
  </si>
  <si>
    <t>Sistema de información sobre la salud (a, k) 
Instituto Nacional del Cáncer (b, f, h, m, n, o, i, k).
Fundación de Oncología (b).
Muestras de pacientes en tratamiento(c).
Asociaciones de pacientes con cáncer(d).
Directores de hospitales, médicos, técnicos, enfermeras(e).
Oncólogos(e).
Centros de alta complejidad, centros estatales y municipales (g).
Establecimientos acreditados (i,j).
Ministerio de Salud (i,p).
Titulares de las secretarías estatales y municipales de salud (f, l,p). </t>
  </si>
  <si>
    <t>Descarga de archivos del sistema de información sobre la salud(a, k). 
Solicitud de información (b, g, h, l, m, n, o, k).
Entrevista con (c, e, f, j,p):
Muestras de los pacientes entratamiento en los hospitales visitados
Directores y profesionales de la salud en los hospitales visitados
Titulares de las secretarías estatales y municipales de salud.
Encuesta a los establecimientos de salud, asociaciones de pacientes con cáncer y oncólogos (d, e, g,j). 
Investigación sobre los sitios de Ministerio de Salud y el Instituto Nacional del Cáncer (i,h). </t>
  </si>
  <si>
    <t>Sistemas de información con datos obsoletos e incompatibles (a,b).
Incapacidad para extraer muestras al azar para la encuesta. </t>
  </si>
  <si>
    <t>Determinar si el diagnóstico y el tratamiento han sido a tiempo (a, b, c, d,o). 
Determinar si existen barreras de acceso para algunos grupos de población (b,c, d, g,o). 
Qué ha estado limitando al diagnóstico y al tratamiento a tiempo (materiales, equipos, profesionales) (c, d, e, j).
En qué medida ayuda el sistema de regulación al acceso oportuno a la red de oncología (c, d, f, g, e). 
Determinar si la cantidad de servicios de radioterapia y quimioterapia es suficiente (h, i,k, m).
Determinar si la acreditación de nuevos establecimiento s obedece a criterios técnicos (i,l).
Determinar si la asignación de equipos obedece a criterios técnicos(n). </t>
  </si>
  <si>
    <t xml:space="preserve">Registros de tratamiento oncológico del Centro de Alta Complejidad (g). 
Estimaciones de la incidencia de cáncer por región (h).
Datos de registro de los hospitales autorizados (i).  
Situación de funcionamiento de los servicios de oncología (j). 
Datos sobre la cantidad de
procedimientos oncológicos (k). 
Documentos utilizados para la acreditación de nuevos servicios (l). 
Estudios técnicos sobre el tamaño necesario de la red de asistencia 
oncológica (m). 
Documentos utilizados para donativos y asignación de equipos (n).
Acuerdo del centro de salud con el 
sistema de información(o). 
Como le da seguimiento el Ministerio de Salud a los servicios proporcionados por los hospitales (p).  </t>
  </si>
  <si>
    <t>Fuente: Guía de Implementación de las ISSAI-Auditoría de Desempeño IDI. 2014. Página 83 </t>
  </si>
  <si>
    <t xml:space="preserve">Análisis cuantitativo de los lapsos entre la cita médica, eldiagnóstico y el tratamiento.
Análisis comparativo con las normas internacionales y entre diferentes grupos de población (nivel de alfabetización, etnia, región del país, tipo de establecimiento) (a, b, f, g, o).
Regresión econométrica para evaluar los tiempos de ejecución del tratamiento para los diferentes grupos de población (a, b,o).
Análisis cualitativo de la percepción de los pacientes y las asociaciones de pacientesacerca de los tiempos de ejecución del tratamiento y la igualdad de acceso (c, d, e,f).
Análisis cualitativo de la percepción del profesional acerca de lo que ha estado dañando alos servicios  oncológicos(e).
Triangulación entre los datos cuantitativos de los tiempos de ejecución para el tratamiento y la percepción obtenida  en elestudio de caso (a, b, c, d, e,f).
Análisis cuantitativo de la encuesta acerca de lo que ha estado dañando a losservicios oncológicos (f,e). 
Análisis cuantitativo de los estudios elaborados por el Instituto Nacional del Cáncer acerca del tratamiento oncológico por región y por parte de la redde oncología para servicios de radioterapia y quimioterapia (h, i, k,m).
Análisis de los documentos que respaldan la acreditación de nuevos establecimientos y la asignación de equipos (i, l,n).
Análisis cualitativo sobre el seguimiento de losservicios oncológicos(p). 
</t>
  </si>
  <si>
    <t>OBJETIVO 2: Determinar la eficiencia y la eficacia de los sistemas institucionales para supervisar el modo en que los beneficiarios de subvenciones utilizan los fondos recibidos</t>
  </si>
  <si>
    <t>Líder:</t>
  </si>
  <si>
    <t>ANÁLISIS PARA CONCLUSION</t>
  </si>
  <si>
    <t xml:space="preserve">Seguimiento Presupuestal </t>
  </si>
  <si>
    <t xml:space="preserve">Seguimiento al Sistema u Operativo </t>
  </si>
  <si>
    <t>Seguimiento a resultados o estrategia</t>
  </si>
  <si>
    <t>Resultado, Sistema y Presupuestal</t>
  </si>
  <si>
    <t>Desviaciones o brechas en la Ejecución de Metas</t>
  </si>
  <si>
    <t>Desviaciones o brechas en la Ejecución de Recursos</t>
  </si>
  <si>
    <t>Desviaciones o brechas en la Población atendida</t>
  </si>
  <si>
    <t>Formulación y Diseño</t>
  </si>
  <si>
    <t>Evaluación y seguimiento</t>
  </si>
  <si>
    <t>Resultado e impacto</t>
  </si>
  <si>
    <t>Gasto de Inversión u operación</t>
  </si>
  <si>
    <t>Inversión Ambiental</t>
  </si>
  <si>
    <t>ESQUEMA DEL ESPECIAL SEGUIMIENTO</t>
  </si>
  <si>
    <t>OBJETIVO 3 Identificar si la Secretaria Distrital de Salud dispone de prácticas de higiene y mecanismos de control eficientes y eficaces para el proceso de producción de carnes de manera tal de garantizar la entrega al público de productos cárnicos seguros y saludables.</t>
  </si>
  <si>
    <t>OBJETIVO 1: Establecer si la asistencia seguridad alimentaria con fines educativos prestada por la SED fue eficaz en brindar ayuda a los niños y se instrumentó e implementó de manera eficiente</t>
  </si>
  <si>
    <t>Observación</t>
  </si>
  <si>
    <t>Ineficiencias</t>
  </si>
  <si>
    <t>Retrasos</t>
  </si>
  <si>
    <t>Errores</t>
  </si>
  <si>
    <t>Sobrecostos</t>
  </si>
  <si>
    <t>Costos innecesarios.</t>
  </si>
  <si>
    <t>CONCLUSIONES ESPECIAL SEGUIMIENTO</t>
  </si>
  <si>
    <t>Normas que rigen el funcionamiento del asunto  </t>
  </si>
  <si>
    <t>ASPECTO CLAVE</t>
  </si>
  <si>
    <t>A</t>
  </si>
  <si>
    <t>B</t>
  </si>
  <si>
    <t>Columna1</t>
  </si>
  <si>
    <t/>
  </si>
  <si>
    <t>Tipo de Importancia relativa (Materialidad)</t>
  </si>
  <si>
    <t>% de materialidad aplicado</t>
  </si>
  <si>
    <t>CONCLUSIÓN DEL ESPECIAL SEGUIMIENTO</t>
  </si>
  <si>
    <t xml:space="preserve">OBJETIVO 1.1: </t>
  </si>
  <si>
    <t xml:space="preserve">OBJETIVO 1.2: </t>
  </si>
  <si>
    <t>OBJETIVO 1.3:</t>
  </si>
  <si>
    <t>OBJETIVO 2.1:</t>
  </si>
  <si>
    <t>OBJETIVO 2.2:</t>
  </si>
  <si>
    <t>Riesgo Fiscal</t>
  </si>
  <si>
    <t>RIESGO FISCAL</t>
  </si>
  <si>
    <t xml:space="preserve">CONCEPTO DEL GRADO DE CUMPLIMIENTO DE LOS PRINCIPIOS DE LA GESTION FISCAL </t>
  </si>
  <si>
    <t>SIN RIESGO FISCAL</t>
  </si>
  <si>
    <t>Concepto de los principios de la gestion fiscal</t>
  </si>
  <si>
    <t>Incumplimiento de las metas y objetivos</t>
  </si>
  <si>
    <t>Afectación presupuestal que influye en el cumplimiento de metas u objetivos (espacio de mejora)</t>
  </si>
  <si>
    <t>Población sin atender que afecta el cumplimiento de metas u objetivos (espacio de mejora)</t>
  </si>
  <si>
    <t>Atrasos en la entrega de producto que afecta el cumplimiento de metas u objetivos (espacio de mejora)</t>
  </si>
  <si>
    <t>✓ Expresen el grado de economía, eficiencia y/o eficacia desde una perspectiva general asociada a aspectos propios de los principios de la gestión fiscal, o mediante el aporte de información específica acerca de un conjunto de elementos relacionados con estos</t>
  </si>
  <si>
    <t>✓ Establezcan una vinculación clara con las observaciones del informe.</t>
  </si>
  <si>
    <t>Tenga en cuenta al formular las conclusiones lo siguiente:</t>
  </si>
  <si>
    <t>Fuente: Auditoría de Desempeño Manual de Implementación de las ISSAI Versión 1, julio de 2021. Iniciativa de Desarrollo de la INTOSAI (IDI)</t>
  </si>
  <si>
    <t xml:space="preserve">CONCLUSIONES </t>
  </si>
  <si>
    <t>✓ Reflejen los criterios del seguimiento</t>
  </si>
  <si>
    <t>✓ Se cuantifiquen cuando ello sea posible (por ejemplo, de qué modo y en qué medida el desempeño no ha alcanzado el estándar ideal o esperado)</t>
  </si>
  <si>
    <t>✓ Reflejen los cambios registrados a lo largo del tiempo (por ejemplo, expresen si el riesgo para el desempeño lleva camino de incrementarse próximamente debido a hechos nuevos)</t>
  </si>
  <si>
    <t>✓ Tengan un aspecto equilibrado, en el que se reflejen ecuánimemente las observaciones</t>
  </si>
  <si>
    <t>✓ Sean claras y concisas: no es necesario que repita todas las observaciones en la sección dedicada a las conclusiones</t>
  </si>
  <si>
    <t>Incorrección en la información por error en el registro derivadas de inexactitudes</t>
  </si>
  <si>
    <t>Incorrección de juicio</t>
  </si>
  <si>
    <t>Posible Fraude</t>
  </si>
  <si>
    <t>Afectación de la calidad</t>
  </si>
  <si>
    <t>ACTUACION DE CONTROL  FISCAL POSTERIOR</t>
  </si>
  <si>
    <t>PRONUNCIAMIENTO</t>
  </si>
  <si>
    <t>AUDITORIA DE DESEMPEÑO</t>
  </si>
  <si>
    <t>INDAGACION PRELIMINAR</t>
  </si>
  <si>
    <t xml:space="preserve">Sobre ejecución de metas sin cumplimiento de la calidad y eficiencia de los productos, que afecta las metas y objetivos </t>
  </si>
  <si>
    <t xml:space="preserve">AUDITORIA DE CUMPLIMIENTO </t>
  </si>
  <si>
    <t>AUDITORIA FINANCIERA Y DE GESTION</t>
  </si>
  <si>
    <t>EVALUACION DE PROGRAMAS Y POLITICAS PUBLICAS</t>
  </si>
  <si>
    <t>Código formato: PEEPP-16-09</t>
  </si>
  <si>
    <t>1 . Rangos de Porcentaje de Materialidad según nivel de Riesgo</t>
  </si>
  <si>
    <t>2.  CONCLUSIONES ESPECIAL SEGUIMIENTO</t>
  </si>
  <si>
    <t>3.3. Análisis para Conclusión:</t>
  </si>
  <si>
    <t>Código formato: PEEPP-16-09
Versión: 1.0</t>
  </si>
  <si>
    <t xml:space="preserve">El PEEPP-16-09 está compuesto por las siguientes secciones: 
  </t>
  </si>
  <si>
    <r>
      <rPr>
        <b/>
        <sz val="12"/>
        <rFont val="Arial"/>
        <family val="2"/>
      </rPr>
      <t xml:space="preserve">2.1. Esquema de Auditoría: </t>
    </r>
    <r>
      <rPr>
        <sz val="12"/>
        <rFont val="Arial"/>
        <family val="2"/>
      </rPr>
      <t>Para cada aspecto clave, pregunta(s) o hipótesis asociada(s) a cada uno de los objetivos específicos, el auditor diligencia los principios a evaluar, el enfoque y criterios determinados en el formato PEEPP-16-07</t>
    </r>
    <r>
      <rPr>
        <u/>
        <sz val="12"/>
        <rFont val="Arial"/>
        <family val="2"/>
      </rPr>
      <t xml:space="preserve"> Matriz de Planeación.</t>
    </r>
  </si>
  <si>
    <r>
      <rPr>
        <b/>
        <sz val="12"/>
        <rFont val="Arial"/>
        <family val="2"/>
      </rPr>
      <t>3.2. Materialidad de Planeación (MP)</t>
    </r>
    <r>
      <rPr>
        <sz val="12"/>
        <rFont val="Arial"/>
        <family val="2"/>
      </rPr>
      <t>: el profesional  en fase de planeación determina para cada aspecto clave, pregunta o hipótesis el tipo de materialidad, la base seleccionada (en caso cuantitativo) o el aspecto cualitativo (en caso cualitativo), los valores o cantidades asociadas a la base o al especto cualitativo, la condición para que sea material o de importancia relativa y su respectiva valoración de riesgo. Dependiendo de la valoración de riesgo escogida, el formato determina automáticamente el rango de materialidad señalados en la sección 2 del presente instructivo. En la casilla "</t>
    </r>
    <r>
      <rPr>
        <b/>
        <i/>
        <sz val="12"/>
        <rFont val="Arial"/>
        <family val="2"/>
      </rPr>
      <t>% de materialidad usado</t>
    </r>
    <r>
      <rPr>
        <sz val="12"/>
        <rFont val="Arial"/>
        <family val="2"/>
      </rPr>
      <t>", el auditor precisa el nivel de materialidad dentro del rango establecido, según su juicio profesional. Para el caso que el tipo de materialidad sea cuantitativa, el formato mostrará el valor de materialildad automáticamente.</t>
    </r>
  </si>
  <si>
    <t>En fase de ejecución, el profesional de acuerdo al análisis de la información recabada (evidencia) para cada pregunta o hipótesis enunciada, determina si se generó una observación. En caso afirmativo, especifica la naturaleza de la misma,  el origen y el valor (materialidad cuantitativa) o porcentaje (materialidad cualitativa) de la incorrección. Conforme a la materialidad establecida y los valores de incorrecciones evidenciados, se determina el concepto para el principio evaluado, asi:</t>
  </si>
  <si>
    <t>Efecto en caso de incorrección, incumplimiento o desviación (texto). Consecuencias relacionadas con las causas y la evidencia correspondiente. Pueden constituir una medida de la importancia de las observaciones</t>
  </si>
  <si>
    <r>
      <rPr>
        <b/>
        <sz val="12"/>
        <rFont val="Arial"/>
        <family val="2"/>
      </rPr>
      <t xml:space="preserve">4. Evaluación Consolidada Por Principios: </t>
    </r>
    <r>
      <rPr>
        <sz val="12"/>
        <rFont val="Arial"/>
        <family val="2"/>
      </rPr>
      <t>En esta sección, se compilan los conceptos emitidos para cada aspecto clave y/o pregunta formulada por cada objetivo específico. 
El concepto agregado para cada objetivo y para cada principio evaluado es conforme cuando mas del 75% de aspectos claves o preguntas no superan la materialidad establecida. De lo contrario el concepto será desfavorable en ese principio. De la misma forma, se concluye el concepto global de cada principio del asunto evaluado, es decir que se requiere mas del 75% de conceptos favorables de cada principio para que su concepto global sea positivo. 
Para la conclusión, la matriz arroja el resultado conforme a las opciones seleccionadas por el evaluador en la fila 37 en Efecto en caso de incorrección, incumplimiento o desviación (texto). Consecuencias relacionadas con las causas y la evidencia correspondiente. Pueden constituir una medida de la importancia de las observaciones y la fila 39 Posible incidencia fiscal.</t>
    </r>
  </si>
  <si>
    <t>Posible incidencia fiscal</t>
  </si>
  <si>
    <t xml:space="preserve">La materialidad de un tema de especial seguimiento debe tener en cuenta la magnitud de sus efectos. Dependerá de si la actividad presenta comparativamente desviaciones (menores o mayores)o incumplimentos importantes  y si las deficiencias en el proceso o subproceso en cuestión que pudiera influir en otras actividades dentro del programa, proyecto o meta por auditar. Una cuestión se considerará de importancia significativa cuando el tema sea relevante y donde las acciones de mejora tengan un impacto significativo. Habrá menos materialidad o relevancia relativa donde la actividad sea de naturaleza rutinaria y el impacto del pobre desempeño pudiera estar restringido a un área pequeña o de índole mínima. (ISSAI 300)
</t>
  </si>
  <si>
    <t>Dirección Responsable:</t>
  </si>
  <si>
    <t>Sujeto (s) de Vigilancia y Control:</t>
  </si>
  <si>
    <t>Vigencia PAD o PAE</t>
  </si>
  <si>
    <t>Código:</t>
  </si>
  <si>
    <t>Asunto Especial Seguimiento:</t>
  </si>
  <si>
    <t>Vigencia (s) Auditada (s):</t>
  </si>
  <si>
    <t>BENEFICIARIOS</t>
  </si>
  <si>
    <t xml:space="preserve">INSTRUCTIVO </t>
  </si>
  <si>
    <t>MATRIZ DE CONCLUSIONES  ESPECIAL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</si>
</sst>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0.00_-;\-&quot;$&quot;* #,##0.00_-;_-&quot;$&quot;* &quot;-&quot;??_-;_-@_-"/>
    <numFmt numFmtId="165" formatCode="&quot;$&quot;\ #,##0.0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Arial"/>
      <family val="2"/>
    </font>
    <font>
      <b/>
      <sz val="9"/>
      <color rgb="FFFFFFFF"/>
      <name val="Arial"/>
      <family val="2"/>
    </font>
    <font>
      <sz val="11"/>
      <color theme="1"/>
      <name val="Arial"/>
      <family val="2"/>
    </font>
    <font>
      <b/>
      <sz val="10"/>
      <color theme="1"/>
      <name val="Arial"/>
      <family val="2"/>
    </font>
    <font>
      <sz val="10"/>
      <color theme="1"/>
      <name val="Arial"/>
      <family val="2"/>
    </font>
    <font>
      <b/>
      <sz val="11"/>
      <color rgb="FF000000"/>
      <name val="Arial"/>
      <family val="2"/>
    </font>
    <font>
      <b/>
      <sz val="11"/>
      <color rgb="FF000000"/>
      <name val="Calibri"/>
      <family val="2"/>
      <scheme val="minor"/>
    </font>
    <font>
      <sz val="12"/>
      <color rgb="FF000000"/>
      <name val="Arial"/>
      <family val="2"/>
    </font>
    <font>
      <sz val="12"/>
      <color theme="1"/>
      <name val="Calibri"/>
      <family val="2"/>
      <scheme val="minor"/>
    </font>
    <font>
      <b/>
      <sz val="9"/>
      <color theme="1"/>
      <name val="Calibri"/>
      <family val="2"/>
      <scheme val="minor"/>
    </font>
    <font>
      <sz val="9"/>
      <color indexed="8"/>
      <name val="Calibri"/>
      <family val="2"/>
    </font>
    <font>
      <b/>
      <sz val="9"/>
      <color indexed="8"/>
      <name val="Calibri"/>
      <family val="2"/>
    </font>
    <font>
      <sz val="9"/>
      <color theme="1"/>
      <name val="Calibri"/>
      <family val="2"/>
      <scheme val="minor"/>
    </font>
    <font>
      <sz val="9"/>
      <color theme="1"/>
      <name val="Arial"/>
      <family val="2"/>
    </font>
    <font>
      <b/>
      <sz val="9"/>
      <color indexed="81"/>
      <name val="Tahoma"/>
      <family val="2"/>
    </font>
    <font>
      <sz val="9"/>
      <color indexed="81"/>
      <name val="Tahoma"/>
      <family val="2"/>
    </font>
    <font>
      <b/>
      <sz val="14"/>
      <name val="Arial"/>
      <family val="2"/>
    </font>
    <font>
      <sz val="10"/>
      <color theme="1"/>
      <name val="Calibri"/>
      <family val="2"/>
      <scheme val="minor"/>
    </font>
    <font>
      <sz val="11"/>
      <color theme="0"/>
      <name val="Calibri"/>
      <family val="2"/>
      <scheme val="minor"/>
    </font>
    <font>
      <sz val="8"/>
      <name val="Calibri"/>
      <family val="2"/>
      <scheme val="minor"/>
    </font>
    <font>
      <b/>
      <sz val="11"/>
      <color theme="1"/>
      <name val="Arial"/>
      <family val="2"/>
    </font>
    <font>
      <b/>
      <sz val="11"/>
      <color theme="0"/>
      <name val="Arial"/>
      <family val="2"/>
    </font>
    <font>
      <b/>
      <sz val="11"/>
      <name val="Arial"/>
      <family val="2"/>
    </font>
    <font>
      <u/>
      <sz val="11"/>
      <color theme="1"/>
      <name val="Arial"/>
      <family val="2"/>
    </font>
    <font>
      <sz val="11"/>
      <color theme="0" tint="-0.34998626667073579"/>
      <name val="Arial"/>
      <family val="2"/>
    </font>
    <font>
      <sz val="12"/>
      <color theme="1"/>
      <name val="Arial"/>
      <family val="2"/>
    </font>
    <font>
      <b/>
      <sz val="16"/>
      <name val="Arial"/>
      <family val="2"/>
    </font>
    <font>
      <b/>
      <sz val="11"/>
      <color theme="0"/>
      <name val="Calibri"/>
      <family val="2"/>
      <scheme val="minor"/>
    </font>
    <font>
      <b/>
      <sz val="14"/>
      <color theme="0"/>
      <name val="Arial"/>
      <family val="2"/>
    </font>
    <font>
      <sz val="6.5"/>
      <name val="Arial"/>
      <family val="2"/>
    </font>
    <font>
      <b/>
      <sz val="6.5"/>
      <name val="Arial"/>
      <family val="2"/>
    </font>
    <font>
      <b/>
      <sz val="11"/>
      <color rgb="FFFFFFFF"/>
      <name val="Arial"/>
      <family val="2"/>
    </font>
    <font>
      <b/>
      <sz val="12"/>
      <color theme="0"/>
      <name val="Arial"/>
      <family val="2"/>
    </font>
    <font>
      <sz val="12"/>
      <name val="Arial"/>
      <family val="2"/>
    </font>
    <font>
      <b/>
      <sz val="12"/>
      <name val="Arial"/>
      <family val="2"/>
    </font>
    <font>
      <b/>
      <i/>
      <sz val="12"/>
      <name val="Arial"/>
      <family val="2"/>
    </font>
    <font>
      <u/>
      <sz val="12"/>
      <name val="Arial"/>
      <family val="2"/>
    </font>
    <font>
      <sz val="8"/>
      <name val="Arial"/>
      <family val="2"/>
    </font>
    <font>
      <sz val="8"/>
      <color theme="1"/>
      <name val="Arial"/>
      <family val="2"/>
    </font>
    <font>
      <b/>
      <sz val="12"/>
      <color rgb="FF000000"/>
      <name val="Arial"/>
      <family val="2"/>
    </font>
    <font>
      <sz val="12"/>
      <color theme="1"/>
      <name val="Wingdings"/>
      <charset val="2"/>
    </font>
    <font>
      <b/>
      <sz val="14"/>
      <name val="Calibri"/>
      <family val="2"/>
      <scheme val="minor"/>
    </font>
  </fonts>
  <fills count="26">
    <fill>
      <patternFill patternType="none"/>
    </fill>
    <fill>
      <patternFill patternType="gray125"/>
    </fill>
    <fill>
      <patternFill patternType="solid">
        <fgColor theme="8" tint="0.59999389629810485"/>
        <bgColor indexed="65"/>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D9D9D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7"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rgb="FF0070C0"/>
        <bgColor indexed="64"/>
      </patternFill>
    </fill>
    <fill>
      <patternFill patternType="solid">
        <fgColor rgb="FF5B9BD5"/>
        <bgColor indexed="64"/>
      </patternFill>
    </fill>
    <fill>
      <patternFill patternType="solid">
        <fgColor rgb="FFD9E1F2"/>
        <bgColor indexed="64"/>
      </patternFill>
    </fill>
    <fill>
      <patternFill patternType="solid">
        <fgColor theme="4"/>
        <bgColor theme="4"/>
      </patternFill>
    </fill>
  </fills>
  <borders count="57">
    <border>
      <left/>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medium">
        <color rgb="FF000000"/>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 fillId="17" borderId="0" applyNumberFormat="0" applyBorder="0" applyAlignment="0" applyProtection="0"/>
  </cellStyleXfs>
  <cellXfs count="263">
    <xf numFmtId="0" fontId="0" fillId="0" borderId="0" xfId="0"/>
    <xf numFmtId="0" fontId="6" fillId="0" borderId="0" xfId="0" applyFont="1"/>
    <xf numFmtId="0" fontId="0" fillId="5" borderId="0" xfId="0" applyFill="1"/>
    <xf numFmtId="0" fontId="7" fillId="0" borderId="0" xfId="0" applyFont="1" applyAlignment="1" applyProtection="1">
      <alignment vertical="center"/>
      <protection hidden="1"/>
    </xf>
    <xf numFmtId="0" fontId="7" fillId="0" borderId="17"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2" fillId="0" borderId="0" xfId="0" applyFont="1"/>
    <xf numFmtId="0" fontId="0" fillId="0" borderId="0" xfId="0" applyAlignment="1" applyProtection="1">
      <alignment vertical="center"/>
      <protection hidden="1"/>
    </xf>
    <xf numFmtId="0" fontId="0" fillId="0" borderId="0" xfId="0" applyAlignment="1">
      <alignment vertical="center"/>
    </xf>
    <xf numFmtId="0" fontId="12" fillId="0" borderId="0" xfId="0" applyFont="1" applyAlignment="1" applyProtection="1">
      <alignment vertical="center"/>
      <protection hidden="1"/>
    </xf>
    <xf numFmtId="0" fontId="0" fillId="0" borderId="0" xfId="0"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21" fillId="0" borderId="0" xfId="0" applyFont="1" applyAlignment="1">
      <alignment vertical="center" wrapText="1"/>
    </xf>
    <xf numFmtId="0" fontId="21" fillId="0" borderId="0" xfId="0" applyFont="1" applyAlignment="1" applyProtection="1">
      <alignment vertical="center" wrapText="1"/>
      <protection hidden="1"/>
    </xf>
    <xf numFmtId="0" fontId="0" fillId="0" borderId="0" xfId="0" applyAlignment="1">
      <alignment horizontal="left" vertical="center"/>
    </xf>
    <xf numFmtId="0" fontId="0" fillId="0" borderId="0" xfId="0" applyAlignment="1" applyProtection="1">
      <alignment horizontal="left" vertical="center"/>
      <protection hidden="1"/>
    </xf>
    <xf numFmtId="9" fontId="0" fillId="0" borderId="0" xfId="2" applyFont="1" applyAlignment="1">
      <alignment vertical="center"/>
    </xf>
    <xf numFmtId="0" fontId="6" fillId="0" borderId="24" xfId="0" applyFont="1" applyBorder="1" applyAlignment="1" applyProtection="1">
      <alignment vertical="center"/>
      <protection locked="0"/>
    </xf>
    <xf numFmtId="0" fontId="6" fillId="0" borderId="0" xfId="0" applyFont="1" applyAlignment="1" applyProtection="1">
      <alignment vertical="center"/>
      <protection hidden="1"/>
    </xf>
    <xf numFmtId="0" fontId="6" fillId="0" borderId="0" xfId="0" applyFont="1" applyAlignment="1" applyProtection="1">
      <alignment vertical="center"/>
      <protection locked="0"/>
    </xf>
    <xf numFmtId="0" fontId="24" fillId="0" borderId="0" xfId="0" applyFont="1" applyAlignment="1" applyProtection="1">
      <alignment vertical="center"/>
      <protection hidden="1"/>
    </xf>
    <xf numFmtId="0" fontId="6" fillId="0" borderId="0" xfId="0" applyFont="1" applyAlignment="1">
      <alignment vertical="center"/>
    </xf>
    <xf numFmtId="0" fontId="6" fillId="0" borderId="0" xfId="0" applyFont="1" applyAlignment="1">
      <alignment horizontal="left" vertical="center"/>
    </xf>
    <xf numFmtId="0" fontId="26" fillId="0" borderId="0" xfId="0" applyFont="1" applyAlignment="1" applyProtection="1">
      <alignment vertical="center"/>
      <protection hidden="1"/>
    </xf>
    <xf numFmtId="0" fontId="24" fillId="0" borderId="0" xfId="0" applyFont="1" applyAlignment="1" applyProtection="1">
      <alignment horizontal="right" vertical="center"/>
      <protection hidden="1"/>
    </xf>
    <xf numFmtId="0" fontId="6" fillId="0" borderId="0" xfId="0" applyFont="1" applyAlignment="1" applyProtection="1">
      <alignment horizontal="left" vertical="center"/>
      <protection locked="0"/>
    </xf>
    <xf numFmtId="0" fontId="27" fillId="0" borderId="0" xfId="0" applyFont="1" applyAlignment="1" applyProtection="1">
      <alignment vertical="center"/>
      <protection locked="0"/>
    </xf>
    <xf numFmtId="0" fontId="29" fillId="0" borderId="0" xfId="0" applyFont="1" applyAlignment="1" applyProtection="1">
      <alignment vertical="center" wrapText="1"/>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center"/>
      <protection hidden="1"/>
    </xf>
    <xf numFmtId="0" fontId="29" fillId="0" borderId="0" xfId="0" applyFont="1" applyAlignment="1" applyProtection="1">
      <alignment horizontal="left" vertical="center"/>
      <protection locked="0"/>
    </xf>
    <xf numFmtId="0" fontId="24" fillId="17" borderId="34" xfId="7" applyFont="1" applyBorder="1" applyAlignment="1">
      <alignment horizontal="center" vertical="center" wrapText="1"/>
    </xf>
    <xf numFmtId="0" fontId="24" fillId="17" borderId="8" xfId="7" applyFont="1" applyBorder="1" applyAlignment="1">
      <alignment horizontal="center" vertical="center" wrapText="1"/>
    </xf>
    <xf numFmtId="0" fontId="7" fillId="17" borderId="35" xfId="7" applyFont="1" applyBorder="1" applyAlignment="1">
      <alignment horizontal="center" vertical="center" wrapText="1"/>
    </xf>
    <xf numFmtId="9" fontId="6" fillId="13" borderId="4" xfId="2" applyFont="1" applyFill="1" applyBorder="1" applyAlignment="1" applyProtection="1">
      <alignment horizontal="center" vertical="center" wrapText="1"/>
      <protection hidden="1"/>
    </xf>
    <xf numFmtId="0" fontId="6" fillId="0" borderId="38"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9" fontId="6" fillId="13" borderId="3" xfId="2" applyFont="1" applyFill="1" applyBorder="1" applyAlignment="1" applyProtection="1">
      <alignment horizontal="center" vertical="center" wrapText="1"/>
      <protection hidden="1"/>
    </xf>
    <xf numFmtId="0" fontId="6" fillId="13" borderId="3" xfId="0" applyFont="1" applyFill="1" applyBorder="1" applyAlignment="1" applyProtection="1">
      <alignment horizontal="center" vertical="center" wrapText="1"/>
      <protection locked="0" hidden="1"/>
    </xf>
    <xf numFmtId="0" fontId="6" fillId="13" borderId="4" xfId="0" applyFont="1" applyFill="1" applyBorder="1" applyAlignment="1" applyProtection="1">
      <alignment horizontal="center" vertical="center" wrapText="1"/>
      <protection locked="0" hidden="1"/>
    </xf>
    <xf numFmtId="44" fontId="24" fillId="13" borderId="10" xfId="0" applyNumberFormat="1" applyFont="1" applyFill="1" applyBorder="1" applyAlignment="1" applyProtection="1">
      <alignment horizontal="left" vertical="center" wrapText="1"/>
      <protection hidden="1"/>
    </xf>
    <xf numFmtId="0" fontId="29" fillId="0" borderId="0" xfId="0" quotePrefix="1" applyFont="1" applyAlignment="1">
      <alignment horizontal="left" vertical="center"/>
    </xf>
    <xf numFmtId="0" fontId="7" fillId="18" borderId="26" xfId="0" applyFont="1" applyFill="1" applyBorder="1" applyAlignment="1" applyProtection="1">
      <alignment horizontal="center" vertical="center" wrapText="1"/>
      <protection hidden="1"/>
    </xf>
    <xf numFmtId="0" fontId="24" fillId="12" borderId="1" xfId="3" applyFont="1" applyFill="1" applyBorder="1" applyAlignment="1" applyProtection="1">
      <alignment horizontal="left" vertical="center" wrapText="1"/>
      <protection hidden="1"/>
    </xf>
    <xf numFmtId="0" fontId="24" fillId="12" borderId="31" xfId="3" applyFont="1" applyFill="1" applyBorder="1" applyAlignment="1" applyProtection="1">
      <alignment horizontal="left" vertical="center" wrapText="1"/>
      <protection hidden="1"/>
    </xf>
    <xf numFmtId="0" fontId="24" fillId="12" borderId="8" xfId="3" applyFont="1" applyFill="1" applyBorder="1" applyAlignment="1" applyProtection="1">
      <alignment horizontal="left" vertical="center" wrapText="1"/>
      <protection hidden="1"/>
    </xf>
    <xf numFmtId="0" fontId="24" fillId="12" borderId="35" xfId="3" applyFont="1" applyFill="1" applyBorder="1" applyAlignment="1" applyProtection="1">
      <alignment horizontal="left" vertical="center" wrapText="1"/>
      <protection hidden="1"/>
    </xf>
    <xf numFmtId="0" fontId="17" fillId="0" borderId="23" xfId="0" applyFont="1" applyBorder="1" applyAlignment="1" applyProtection="1">
      <alignment vertical="center"/>
    </xf>
    <xf numFmtId="0" fontId="17" fillId="11" borderId="23" xfId="0" applyFont="1" applyFill="1" applyBorder="1" applyAlignment="1" applyProtection="1">
      <alignment vertical="center"/>
    </xf>
    <xf numFmtId="0" fontId="7" fillId="18" borderId="10" xfId="0" applyFont="1" applyFill="1" applyBorder="1" applyAlignment="1" applyProtection="1">
      <alignment horizontal="center" vertical="center" wrapText="1"/>
      <protection hidden="1"/>
    </xf>
    <xf numFmtId="0" fontId="2" fillId="0" borderId="0" xfId="0" applyFont="1" applyProtection="1"/>
    <xf numFmtId="0" fontId="0" fillId="0" borderId="0" xfId="0" applyProtection="1"/>
    <xf numFmtId="0" fontId="8" fillId="0" borderId="0" xfId="0" applyFont="1" applyAlignment="1" applyProtection="1">
      <alignment vertical="center"/>
    </xf>
    <xf numFmtId="0" fontId="8" fillId="0" borderId="0" xfId="0" applyFont="1" applyProtection="1"/>
    <xf numFmtId="0" fontId="11" fillId="0" borderId="4" xfId="0" applyFont="1" applyBorder="1" applyAlignment="1" applyProtection="1">
      <alignment horizontal="left" vertical="center"/>
    </xf>
    <xf numFmtId="0" fontId="11" fillId="7" borderId="4" xfId="0" applyFont="1" applyFill="1" applyBorder="1" applyAlignment="1" applyProtection="1">
      <alignment horizontal="center" vertical="center"/>
    </xf>
    <xf numFmtId="9" fontId="11" fillId="7" borderId="4" xfId="0" applyNumberFormat="1" applyFont="1" applyFill="1" applyBorder="1" applyAlignment="1" applyProtection="1">
      <alignment horizontal="center" vertical="center"/>
    </xf>
    <xf numFmtId="9" fontId="11" fillId="7" borderId="0" xfId="0" applyNumberFormat="1" applyFont="1" applyFill="1" applyAlignment="1" applyProtection="1">
      <alignment horizontal="center" vertical="center"/>
    </xf>
    <xf numFmtId="0" fontId="11" fillId="5" borderId="4" xfId="0" applyFont="1" applyFill="1" applyBorder="1" applyAlignment="1" applyProtection="1">
      <alignment horizontal="center" vertical="center"/>
    </xf>
    <xf numFmtId="9" fontId="11" fillId="5" borderId="4" xfId="0" applyNumberFormat="1" applyFont="1" applyFill="1" applyBorder="1" applyAlignment="1" applyProtection="1">
      <alignment horizontal="center" vertical="center"/>
    </xf>
    <xf numFmtId="9" fontId="11" fillId="5" borderId="0" xfId="0" applyNumberFormat="1" applyFont="1" applyFill="1" applyAlignment="1" applyProtection="1">
      <alignment horizontal="center" vertical="center"/>
    </xf>
    <xf numFmtId="0" fontId="11" fillId="8" borderId="4" xfId="0" applyFont="1" applyFill="1" applyBorder="1" applyAlignment="1" applyProtection="1">
      <alignment horizontal="center" vertical="center"/>
    </xf>
    <xf numFmtId="9" fontId="11" fillId="8" borderId="4" xfId="0" applyNumberFormat="1" applyFont="1" applyFill="1" applyBorder="1" applyAlignment="1" applyProtection="1">
      <alignment horizontal="center" vertical="center"/>
    </xf>
    <xf numFmtId="9" fontId="11" fillId="8" borderId="0" xfId="0" applyNumberFormat="1" applyFont="1" applyFill="1" applyAlignment="1" applyProtection="1">
      <alignment horizontal="center" vertical="center"/>
    </xf>
    <xf numFmtId="0" fontId="11" fillId="9" borderId="4" xfId="0" applyFont="1" applyFill="1" applyBorder="1" applyAlignment="1" applyProtection="1">
      <alignment horizontal="center" vertical="center"/>
    </xf>
    <xf numFmtId="0" fontId="11" fillId="0" borderId="4" xfId="0" applyFont="1" applyBorder="1" applyAlignment="1" applyProtection="1">
      <alignment horizontal="left" vertical="center" wrapText="1"/>
    </xf>
    <xf numFmtId="9" fontId="11" fillId="9" borderId="4" xfId="2" applyFont="1" applyFill="1" applyBorder="1" applyAlignment="1" applyProtection="1">
      <alignment horizontal="center" vertical="center"/>
    </xf>
    <xf numFmtId="9" fontId="11" fillId="9" borderId="0" xfId="0" applyNumberFormat="1" applyFont="1" applyFill="1" applyAlignment="1" applyProtection="1">
      <alignment horizontal="center" vertical="center"/>
    </xf>
    <xf numFmtId="0" fontId="13" fillId="10" borderId="4" xfId="0" applyFont="1" applyFill="1" applyBorder="1" applyAlignment="1" applyProtection="1">
      <alignment horizontal="center" vertical="center" wrapText="1"/>
    </xf>
    <xf numFmtId="0" fontId="16" fillId="0" borderId="4" xfId="0" applyFont="1" applyBorder="1" applyAlignment="1" applyProtection="1">
      <alignment horizontal="justify" vertical="center"/>
      <protection hidden="1"/>
    </xf>
    <xf numFmtId="0" fontId="16" fillId="0" borderId="4" xfId="0" applyFont="1" applyBorder="1" applyAlignment="1" applyProtection="1">
      <alignment vertical="center"/>
    </xf>
    <xf numFmtId="0" fontId="16" fillId="0" borderId="4" xfId="0" applyFont="1" applyBorder="1" applyAlignment="1" applyProtection="1">
      <alignment horizontal="justify" vertical="center"/>
    </xf>
    <xf numFmtId="0" fontId="16" fillId="0" borderId="0" xfId="0" applyFont="1" applyProtection="1"/>
    <xf numFmtId="0" fontId="16" fillId="0" borderId="4" xfId="0" applyFont="1" applyBorder="1" applyAlignment="1" applyProtection="1">
      <alignment vertical="center" wrapText="1"/>
      <protection hidden="1"/>
    </xf>
    <xf numFmtId="0" fontId="16" fillId="0" borderId="4" xfId="0" applyFont="1" applyBorder="1" applyAlignment="1" applyProtection="1">
      <alignment vertical="center" wrapText="1"/>
    </xf>
    <xf numFmtId="0" fontId="16" fillId="0" borderId="4" xfId="0" applyFont="1" applyBorder="1" applyAlignment="1" applyProtection="1">
      <alignment vertical="center"/>
      <protection hidden="1"/>
    </xf>
    <xf numFmtId="0" fontId="16" fillId="0" borderId="4" xfId="0" applyFont="1" applyBorder="1" applyProtection="1"/>
    <xf numFmtId="0" fontId="16" fillId="3" borderId="4" xfId="0" applyFont="1" applyFill="1" applyBorder="1" applyAlignment="1" applyProtection="1">
      <alignment horizontal="justify" vertical="center"/>
      <protection hidden="1"/>
    </xf>
    <xf numFmtId="0" fontId="13" fillId="0" borderId="4" xfId="0" applyFont="1" applyBorder="1" applyAlignment="1" applyProtection="1">
      <alignment horizontal="center" vertical="center" wrapText="1"/>
    </xf>
    <xf numFmtId="0" fontId="26" fillId="19" borderId="24" xfId="0" applyFont="1" applyFill="1" applyBorder="1" applyAlignment="1" applyProtection="1">
      <alignment horizontal="left" vertical="center"/>
      <protection hidden="1"/>
    </xf>
    <xf numFmtId="0" fontId="26" fillId="19" borderId="24" xfId="0" applyFont="1" applyFill="1" applyBorder="1" applyAlignment="1" applyProtection="1">
      <alignment horizontal="left" vertical="center" wrapText="1"/>
      <protection hidden="1"/>
    </xf>
    <xf numFmtId="0" fontId="26" fillId="19" borderId="7" xfId="0" applyFont="1" applyFill="1" applyBorder="1" applyAlignment="1" applyProtection="1">
      <alignment horizontal="left" vertical="center" wrapText="1"/>
      <protection hidden="1"/>
    </xf>
    <xf numFmtId="0" fontId="26" fillId="19" borderId="50" xfId="0" applyFont="1" applyFill="1" applyBorder="1" applyAlignment="1" applyProtection="1">
      <alignment horizontal="left" vertical="center" wrapText="1"/>
      <protection hidden="1"/>
    </xf>
    <xf numFmtId="0" fontId="8" fillId="3" borderId="0" xfId="0" applyFont="1" applyFill="1" applyAlignment="1" applyProtection="1">
      <alignment vertical="center"/>
      <protection hidden="1"/>
    </xf>
    <xf numFmtId="0" fontId="31" fillId="22" borderId="27" xfId="0" applyFont="1" applyFill="1" applyBorder="1" applyAlignment="1" applyProtection="1">
      <alignment horizontal="center" vertical="center"/>
    </xf>
    <xf numFmtId="0" fontId="24" fillId="0" borderId="38" xfId="0" applyFont="1" applyBorder="1" applyAlignment="1" applyProtection="1">
      <alignment horizontal="center" vertical="center" wrapText="1"/>
      <protection hidden="1"/>
    </xf>
    <xf numFmtId="0" fontId="24" fillId="0" borderId="29" xfId="0" applyFont="1" applyBorder="1" applyAlignment="1" applyProtection="1">
      <alignment horizontal="center" vertical="center" wrapText="1"/>
      <protection hidden="1"/>
    </xf>
    <xf numFmtId="0" fontId="24" fillId="0" borderId="30" xfId="0" applyFont="1" applyBorder="1" applyAlignment="1" applyProtection="1">
      <alignment horizontal="center" vertical="center" wrapText="1"/>
      <protection hidden="1"/>
    </xf>
    <xf numFmtId="0" fontId="31" fillId="20" borderId="27" xfId="0" applyFont="1" applyFill="1" applyBorder="1" applyAlignment="1" applyProtection="1">
      <alignment horizontal="center" vertical="center"/>
    </xf>
    <xf numFmtId="0" fontId="6" fillId="10" borderId="9" xfId="0" applyFont="1" applyFill="1" applyBorder="1" applyAlignment="1" applyProtection="1">
      <alignment horizontal="left" vertical="center" wrapText="1"/>
      <protection locked="0"/>
    </xf>
    <xf numFmtId="0" fontId="6" fillId="10" borderId="4" xfId="0" applyFont="1" applyFill="1" applyBorder="1" applyAlignment="1" applyProtection="1">
      <alignment horizontal="left" vertical="center" wrapText="1"/>
      <protection locked="0"/>
    </xf>
    <xf numFmtId="0" fontId="6" fillId="13" borderId="13" xfId="0" applyFont="1" applyFill="1" applyBorder="1" applyAlignment="1" applyProtection="1">
      <alignment horizontal="left" vertical="center" wrapText="1"/>
      <protection locked="0"/>
    </xf>
    <xf numFmtId="0" fontId="6" fillId="13" borderId="14" xfId="0" applyFont="1" applyFill="1" applyBorder="1" applyAlignment="1" applyProtection="1">
      <alignment horizontal="left" vertical="center" wrapText="1"/>
      <protection locked="0"/>
    </xf>
    <xf numFmtId="164" fontId="6" fillId="13" borderId="3" xfId="1" applyFont="1" applyFill="1" applyBorder="1" applyAlignment="1" applyProtection="1">
      <alignment horizontal="left" vertical="center" wrapText="1"/>
      <protection locked="0"/>
    </xf>
    <xf numFmtId="0" fontId="6" fillId="13" borderId="4" xfId="0" applyFont="1" applyFill="1" applyBorder="1" applyAlignment="1" applyProtection="1">
      <alignment horizontal="left" vertical="center" wrapText="1"/>
      <protection locked="0"/>
    </xf>
    <xf numFmtId="165" fontId="6" fillId="13" borderId="3" xfId="1" applyNumberFormat="1" applyFont="1" applyFill="1" applyBorder="1" applyAlignment="1" applyProtection="1">
      <alignment horizontal="right" vertical="center" wrapText="1"/>
      <protection locked="0"/>
    </xf>
    <xf numFmtId="164" fontId="6" fillId="13" borderId="4" xfId="1" applyFont="1" applyFill="1" applyBorder="1" applyAlignment="1" applyProtection="1">
      <alignment horizontal="left" vertical="center" wrapText="1"/>
      <protection locked="0"/>
    </xf>
    <xf numFmtId="0" fontId="6" fillId="13" borderId="3" xfId="0" applyFont="1" applyFill="1" applyBorder="1" applyAlignment="1" applyProtection="1">
      <alignment horizontal="left" vertical="center" wrapText="1"/>
      <protection locked="0"/>
    </xf>
    <xf numFmtId="10" fontId="24" fillId="13" borderId="3" xfId="0" applyNumberFormat="1" applyFont="1" applyFill="1" applyBorder="1" applyAlignment="1" applyProtection="1">
      <alignment horizontal="center" vertical="center" wrapText="1"/>
      <protection locked="0" hidden="1"/>
    </xf>
    <xf numFmtId="10" fontId="24" fillId="13" borderId="4" xfId="0" applyNumberFormat="1" applyFont="1" applyFill="1" applyBorder="1" applyAlignment="1" applyProtection="1">
      <alignment horizontal="center" vertical="center" wrapText="1"/>
      <protection locked="0" hidden="1"/>
    </xf>
    <xf numFmtId="0" fontId="6" fillId="18" borderId="3" xfId="0" applyFont="1" applyFill="1" applyBorder="1" applyAlignment="1" applyProtection="1">
      <alignment vertical="center" wrapText="1"/>
      <protection locked="0" hidden="1"/>
    </xf>
    <xf numFmtId="0" fontId="6" fillId="18" borderId="4" xfId="0" applyFont="1" applyFill="1" applyBorder="1" applyAlignment="1" applyProtection="1">
      <alignment vertical="center" wrapText="1"/>
      <protection locked="0" hidden="1"/>
    </xf>
    <xf numFmtId="164" fontId="24" fillId="18" borderId="3" xfId="1" applyFont="1" applyFill="1" applyBorder="1" applyAlignment="1" applyProtection="1">
      <alignment horizontal="center" vertical="center" wrapText="1"/>
      <protection locked="0" hidden="1"/>
    </xf>
    <xf numFmtId="9" fontId="24" fillId="18" borderId="4" xfId="2" applyFont="1" applyFill="1" applyBorder="1" applyAlignment="1" applyProtection="1">
      <alignment horizontal="center" vertical="center" wrapText="1"/>
      <protection locked="0"/>
    </xf>
    <xf numFmtId="164" fontId="24" fillId="18" borderId="4" xfId="1" applyFont="1" applyFill="1" applyBorder="1" applyAlignment="1" applyProtection="1">
      <alignment horizontal="center" vertical="center" wrapText="1"/>
      <protection locked="0"/>
    </xf>
    <xf numFmtId="9" fontId="24" fillId="18" borderId="4" xfId="0" applyNumberFormat="1" applyFont="1" applyFill="1" applyBorder="1" applyAlignment="1" applyProtection="1">
      <alignment horizontal="center" vertical="center" wrapText="1"/>
      <protection locked="0"/>
    </xf>
    <xf numFmtId="0" fontId="24" fillId="18" borderId="4" xfId="0" applyFont="1" applyFill="1" applyBorder="1" applyAlignment="1" applyProtection="1">
      <alignment horizontal="center" vertical="center" wrapText="1"/>
      <protection locked="0"/>
    </xf>
    <xf numFmtId="0" fontId="25" fillId="15" borderId="13" xfId="5" applyFont="1" applyBorder="1" applyAlignment="1" applyProtection="1">
      <alignment horizontal="center" vertical="center" wrapText="1"/>
      <protection hidden="1"/>
    </xf>
    <xf numFmtId="0" fontId="25" fillId="15" borderId="14" xfId="5" applyFont="1" applyBorder="1" applyAlignment="1" applyProtection="1">
      <alignment horizontal="center" vertical="center" wrapText="1"/>
      <protection hidden="1"/>
    </xf>
    <xf numFmtId="0" fontId="25" fillId="15" borderId="15" xfId="5" applyFont="1" applyBorder="1" applyAlignment="1" applyProtection="1">
      <alignment horizontal="center" vertical="center" wrapText="1"/>
      <protection hidden="1"/>
    </xf>
    <xf numFmtId="9" fontId="8" fillId="0" borderId="3" xfId="2" applyFont="1" applyBorder="1" applyAlignment="1" applyProtection="1">
      <alignment horizontal="center" vertical="center"/>
      <protection hidden="1"/>
    </xf>
    <xf numFmtId="9" fontId="8" fillId="0" borderId="4" xfId="2" applyFont="1" applyBorder="1" applyAlignment="1" applyProtection="1">
      <alignment horizontal="center" vertical="center"/>
      <protection hidden="1"/>
    </xf>
    <xf numFmtId="9" fontId="8" fillId="0" borderId="5" xfId="2" applyFont="1" applyBorder="1" applyAlignment="1" applyProtection="1">
      <alignment horizontal="center" vertical="center"/>
      <protection hidden="1"/>
    </xf>
    <xf numFmtId="9" fontId="8" fillId="0" borderId="3" xfId="2" applyFont="1" applyBorder="1" applyAlignment="1" applyProtection="1">
      <alignment horizontal="center" vertical="center" wrapText="1"/>
      <protection hidden="1"/>
    </xf>
    <xf numFmtId="9" fontId="8" fillId="0" borderId="4" xfId="2" applyFont="1" applyBorder="1" applyAlignment="1" applyProtection="1">
      <alignment horizontal="center" vertical="center" wrapText="1"/>
      <protection hidden="1"/>
    </xf>
    <xf numFmtId="9" fontId="8" fillId="0" borderId="5" xfId="2" applyFont="1" applyBorder="1" applyAlignment="1" applyProtection="1">
      <alignment horizontal="center" vertical="center" wrapText="1"/>
      <protection hidden="1"/>
    </xf>
    <xf numFmtId="9" fontId="8" fillId="0" borderId="10" xfId="2" applyFont="1" applyBorder="1" applyAlignment="1" applyProtection="1">
      <alignment horizontal="center" vertical="center" wrapText="1"/>
      <protection hidden="1"/>
    </xf>
    <xf numFmtId="9" fontId="8" fillId="0" borderId="11" xfId="2" applyFont="1" applyBorder="1" applyAlignment="1" applyProtection="1">
      <alignment horizontal="center" vertical="center" wrapText="1"/>
      <protection hidden="1"/>
    </xf>
    <xf numFmtId="9" fontId="8" fillId="0" borderId="12" xfId="2" applyFont="1" applyBorder="1" applyAlignment="1" applyProtection="1">
      <alignment horizontal="center" vertical="center" wrapText="1"/>
      <protection hidden="1"/>
    </xf>
    <xf numFmtId="0" fontId="28" fillId="0" borderId="24" xfId="0" applyFont="1" applyBorder="1" applyAlignment="1" applyProtection="1">
      <alignment vertical="center"/>
      <protection locked="0" hidden="1"/>
    </xf>
    <xf numFmtId="0" fontId="37" fillId="3" borderId="51" xfId="0" applyFont="1" applyFill="1" applyBorder="1" applyAlignment="1">
      <alignment horizontal="left" vertical="top" wrapText="1"/>
    </xf>
    <xf numFmtId="0" fontId="37" fillId="3" borderId="0" xfId="0" applyFont="1" applyFill="1" applyBorder="1" applyAlignment="1">
      <alignment horizontal="left" vertical="top" wrapText="1"/>
    </xf>
    <xf numFmtId="0" fontId="37" fillId="3" borderId="52" xfId="0" applyFont="1" applyFill="1" applyBorder="1" applyAlignment="1">
      <alignment horizontal="left" vertical="top" wrapText="1"/>
    </xf>
    <xf numFmtId="0" fontId="38" fillId="3" borderId="51" xfId="0" applyFont="1" applyFill="1" applyBorder="1" applyAlignment="1">
      <alignment horizontal="left" wrapText="1"/>
    </xf>
    <xf numFmtId="0" fontId="38" fillId="3" borderId="0" xfId="0" applyFont="1" applyFill="1" applyBorder="1" applyAlignment="1">
      <alignment horizontal="left" wrapText="1"/>
    </xf>
    <xf numFmtId="0" fontId="38" fillId="3" borderId="52" xfId="0" applyFont="1" applyFill="1" applyBorder="1" applyAlignment="1">
      <alignment horizontal="left" wrapText="1"/>
    </xf>
    <xf numFmtId="0" fontId="6" fillId="3" borderId="0" xfId="0" applyFont="1" applyFill="1"/>
    <xf numFmtId="0" fontId="6" fillId="3" borderId="0" xfId="0" applyFont="1" applyFill="1" applyAlignment="1" applyProtection="1">
      <alignment vertical="center"/>
      <protection hidden="1"/>
    </xf>
    <xf numFmtId="0" fontId="6" fillId="18" borderId="13" xfId="0" applyFont="1" applyFill="1" applyBorder="1" applyAlignment="1" applyProtection="1">
      <alignment horizontal="left" vertical="center" wrapText="1"/>
      <protection locked="0" hidden="1"/>
    </xf>
    <xf numFmtId="0" fontId="6" fillId="18" borderId="14" xfId="0" applyFont="1" applyFill="1" applyBorder="1" applyAlignment="1" applyProtection="1">
      <alignment horizontal="left" vertical="center" wrapText="1"/>
      <protection locked="0" hidden="1"/>
    </xf>
    <xf numFmtId="0" fontId="16" fillId="0" borderId="0" xfId="0" applyFont="1" applyBorder="1" applyAlignment="1" applyProtection="1">
      <alignment horizontal="justify" vertical="center"/>
      <protection hidden="1"/>
    </xf>
    <xf numFmtId="0" fontId="16" fillId="3" borderId="0" xfId="0" applyFont="1" applyFill="1" applyBorder="1" applyAlignment="1" applyProtection="1">
      <alignment horizontal="justify" vertical="center"/>
      <protection hidden="1"/>
    </xf>
    <xf numFmtId="0" fontId="4" fillId="0" borderId="4" xfId="0" applyFont="1" applyBorder="1" applyAlignment="1" applyProtection="1">
      <alignment horizontal="center" vertical="center"/>
      <protection hidden="1"/>
    </xf>
    <xf numFmtId="0" fontId="4" fillId="0" borderId="4" xfId="0" applyFont="1" applyBorder="1" applyAlignment="1" applyProtection="1">
      <alignment horizontal="center" vertical="center" wrapText="1"/>
      <protection locked="0" hidden="1"/>
    </xf>
    <xf numFmtId="0" fontId="32" fillId="23" borderId="28" xfId="5" applyFont="1" applyFill="1" applyBorder="1" applyAlignment="1" applyProtection="1">
      <alignment horizontal="center" vertical="center" wrapText="1"/>
      <protection hidden="1"/>
    </xf>
    <xf numFmtId="0" fontId="43" fillId="0" borderId="0" xfId="0" applyFont="1" applyAlignment="1">
      <alignment vertical="center"/>
    </xf>
    <xf numFmtId="0" fontId="29" fillId="0" borderId="0" xfId="0" applyFont="1" applyAlignment="1">
      <alignment vertical="center"/>
    </xf>
    <xf numFmtId="0" fontId="11" fillId="0" borderId="0" xfId="0" applyFont="1" applyAlignment="1">
      <alignment vertical="center"/>
    </xf>
    <xf numFmtId="0" fontId="0" fillId="0" borderId="4" xfId="0" applyBorder="1"/>
    <xf numFmtId="0" fontId="17" fillId="0" borderId="4" xfId="0" applyFont="1" applyBorder="1" applyAlignment="1" applyProtection="1">
      <alignment vertical="center"/>
    </xf>
    <xf numFmtId="0" fontId="17" fillId="11" borderId="4" xfId="0" applyFont="1" applyFill="1" applyBorder="1" applyAlignment="1" applyProtection="1">
      <alignment vertical="center"/>
    </xf>
    <xf numFmtId="0" fontId="0" fillId="0" borderId="4" xfId="0" applyBorder="1" applyProtection="1"/>
    <xf numFmtId="0" fontId="31" fillId="25" borderId="23" xfId="0" applyFont="1" applyFill="1" applyBorder="1"/>
    <xf numFmtId="0" fontId="0" fillId="11" borderId="23" xfId="0" applyFont="1" applyFill="1" applyBorder="1"/>
    <xf numFmtId="0" fontId="44" fillId="0" borderId="0" xfId="0" applyFont="1" applyAlignment="1">
      <alignment horizontal="justify" vertical="center"/>
    </xf>
    <xf numFmtId="0" fontId="37" fillId="3" borderId="0" xfId="0" applyFont="1" applyFill="1" applyBorder="1" applyAlignment="1">
      <alignment horizontal="left" vertical="top" wrapText="1"/>
    </xf>
    <xf numFmtId="0" fontId="37" fillId="3" borderId="51" xfId="0" applyFont="1" applyFill="1" applyBorder="1" applyAlignment="1">
      <alignment horizontal="left" vertical="top" wrapText="1"/>
    </xf>
    <xf numFmtId="0" fontId="37" fillId="3" borderId="52" xfId="0" applyFont="1" applyFill="1" applyBorder="1" applyAlignment="1">
      <alignment horizontal="left" vertical="top" wrapText="1"/>
    </xf>
    <xf numFmtId="0" fontId="38" fillId="3" borderId="51" xfId="0" applyFont="1" applyFill="1" applyBorder="1" applyAlignment="1">
      <alignment horizontal="left" wrapText="1"/>
    </xf>
    <xf numFmtId="0" fontId="38" fillId="3" borderId="0" xfId="0" applyFont="1" applyFill="1" applyBorder="1" applyAlignment="1">
      <alignment horizontal="left" wrapText="1"/>
    </xf>
    <xf numFmtId="0" fontId="38" fillId="3" borderId="52" xfId="0" applyFont="1" applyFill="1" applyBorder="1" applyAlignment="1">
      <alignment horizontal="left" wrapText="1"/>
    </xf>
    <xf numFmtId="0" fontId="6" fillId="0" borderId="0" xfId="0" applyFont="1" applyBorder="1" applyAlignment="1" applyProtection="1">
      <alignment vertical="center"/>
      <protection locked="0"/>
    </xf>
    <xf numFmtId="0" fontId="35" fillId="4" borderId="40" xfId="0" applyFont="1" applyFill="1" applyBorder="1" applyAlignment="1">
      <alignment horizontal="center" vertical="center" wrapText="1"/>
    </xf>
    <xf numFmtId="0" fontId="35" fillId="4" borderId="41" xfId="0" applyFont="1" applyFill="1" applyBorder="1" applyAlignment="1">
      <alignment horizontal="center" vertical="center" wrapText="1"/>
    </xf>
    <xf numFmtId="0" fontId="35" fillId="4" borderId="42" xfId="0" applyFont="1" applyFill="1" applyBorder="1" applyAlignment="1">
      <alignment horizontal="center" vertical="center" wrapText="1"/>
    </xf>
    <xf numFmtId="0" fontId="35" fillId="4" borderId="45"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46"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34" fillId="5" borderId="45"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42" fillId="0" borderId="50" xfId="0" applyFont="1" applyBorder="1" applyAlignment="1">
      <alignment horizontal="center" vertical="center"/>
    </xf>
    <xf numFmtId="0" fontId="41" fillId="0" borderId="41" xfId="0" applyFont="1" applyBorder="1" applyAlignment="1">
      <alignment horizontal="justify" vertical="top" wrapText="1"/>
    </xf>
    <xf numFmtId="0" fontId="41" fillId="0" borderId="0" xfId="0" applyFont="1" applyBorder="1" applyAlignment="1">
      <alignment horizontal="justify" vertical="top" wrapText="1"/>
    </xf>
    <xf numFmtId="0" fontId="41" fillId="0" borderId="24" xfId="0" applyFont="1" applyBorder="1" applyAlignment="1">
      <alignment horizontal="justify" vertical="top" wrapText="1"/>
    </xf>
    <xf numFmtId="0" fontId="41" fillId="0" borderId="40" xfId="0" applyFont="1" applyBorder="1" applyAlignment="1">
      <alignment horizontal="justify" vertical="top" wrapText="1"/>
    </xf>
    <xf numFmtId="0" fontId="41" fillId="0" borderId="42" xfId="0" applyFont="1" applyBorder="1" applyAlignment="1">
      <alignment horizontal="justify" vertical="top" wrapText="1"/>
    </xf>
    <xf numFmtId="0" fontId="41" fillId="0" borderId="43" xfId="0" applyFont="1" applyBorder="1" applyAlignment="1">
      <alignment horizontal="justify" vertical="top" wrapText="1"/>
    </xf>
    <xf numFmtId="0" fontId="41" fillId="0" borderId="44" xfId="0" applyFont="1" applyBorder="1" applyAlignment="1">
      <alignment horizontal="justify" vertical="top" wrapText="1"/>
    </xf>
    <xf numFmtId="0" fontId="41" fillId="0" borderId="45" xfId="0" applyFont="1" applyBorder="1" applyAlignment="1">
      <alignment horizontal="justify" vertical="top" wrapText="1"/>
    </xf>
    <xf numFmtId="0" fontId="41" fillId="0" borderId="46" xfId="0" applyFont="1" applyBorder="1" applyAlignment="1">
      <alignment horizontal="justify" vertical="top" wrapText="1"/>
    </xf>
    <xf numFmtId="0" fontId="41" fillId="0" borderId="4" xfId="0" applyFont="1" applyBorder="1" applyAlignment="1">
      <alignment horizontal="justify" vertical="top" wrapText="1"/>
    </xf>
    <xf numFmtId="0" fontId="42" fillId="0" borderId="4" xfId="0" applyFont="1" applyBorder="1" applyAlignment="1">
      <alignment horizontal="center"/>
    </xf>
    <xf numFmtId="0" fontId="41" fillId="0" borderId="41" xfId="0" applyFont="1" applyBorder="1" applyAlignment="1">
      <alignment horizontal="center" wrapText="1"/>
    </xf>
    <xf numFmtId="0" fontId="41" fillId="0" borderId="42" xfId="0" applyFont="1" applyBorder="1" applyAlignment="1">
      <alignment horizontal="center" wrapText="1"/>
    </xf>
    <xf numFmtId="0" fontId="41" fillId="0" borderId="0" xfId="0" applyFont="1" applyBorder="1" applyAlignment="1">
      <alignment horizontal="center" wrapText="1"/>
    </xf>
    <xf numFmtId="0" fontId="41" fillId="0" borderId="44" xfId="0" applyFont="1" applyBorder="1" applyAlignment="1">
      <alignment horizontal="center" wrapText="1"/>
    </xf>
    <xf numFmtId="0" fontId="41" fillId="0" borderId="47" xfId="0" applyFont="1" applyBorder="1" applyAlignment="1">
      <alignment horizontal="center" wrapText="1"/>
    </xf>
    <xf numFmtId="0" fontId="41" fillId="0" borderId="46" xfId="0" applyFont="1" applyBorder="1" applyAlignment="1">
      <alignment horizontal="center" wrapText="1"/>
    </xf>
    <xf numFmtId="0" fontId="42" fillId="0" borderId="40" xfId="0" applyFont="1" applyBorder="1" applyAlignment="1">
      <alignment horizontal="center"/>
    </xf>
    <xf numFmtId="0" fontId="42" fillId="0" borderId="42" xfId="0" applyFont="1" applyBorder="1" applyAlignment="1">
      <alignment horizontal="center"/>
    </xf>
    <xf numFmtId="0" fontId="42" fillId="0" borderId="43" xfId="0" applyFont="1" applyBorder="1" applyAlignment="1">
      <alignment horizontal="center"/>
    </xf>
    <xf numFmtId="0" fontId="42" fillId="0" borderId="44" xfId="0" applyFont="1" applyBorder="1" applyAlignment="1">
      <alignment horizontal="center"/>
    </xf>
    <xf numFmtId="0" fontId="42" fillId="0" borderId="45" xfId="0" applyFont="1" applyBorder="1" applyAlignment="1">
      <alignment horizontal="center"/>
    </xf>
    <xf numFmtId="0" fontId="42" fillId="0" borderId="46" xfId="0" applyFont="1" applyBorder="1" applyAlignment="1">
      <alignment horizontal="center"/>
    </xf>
    <xf numFmtId="10" fontId="3" fillId="24" borderId="9" xfId="0" applyNumberFormat="1" applyFont="1" applyFill="1" applyBorder="1" applyAlignment="1" applyProtection="1">
      <alignment horizontal="center" vertical="center" wrapText="1"/>
      <protection hidden="1"/>
    </xf>
    <xf numFmtId="10" fontId="3" fillId="24" borderId="5" xfId="0" applyNumberFormat="1" applyFont="1" applyFill="1" applyBorder="1" applyAlignment="1" applyProtection="1">
      <alignment horizontal="center" vertical="center" wrapText="1"/>
      <protection hidden="1"/>
    </xf>
    <xf numFmtId="10" fontId="3" fillId="24" borderId="7" xfId="0" applyNumberFormat="1" applyFont="1" applyFill="1" applyBorder="1" applyAlignment="1" applyProtection="1">
      <alignment horizontal="center" vertical="center" wrapText="1"/>
      <protection hidden="1"/>
    </xf>
    <xf numFmtId="10" fontId="3" fillId="24" borderId="8" xfId="0" applyNumberFormat="1" applyFont="1" applyFill="1" applyBorder="1" applyAlignment="1" applyProtection="1">
      <alignment horizontal="center" vertical="center" wrapText="1"/>
      <protection hidden="1"/>
    </xf>
    <xf numFmtId="0" fontId="32" fillId="23" borderId="25" xfId="5" applyFont="1" applyFill="1" applyBorder="1" applyAlignment="1" applyProtection="1">
      <alignment horizontal="center" vertical="center" wrapText="1"/>
      <protection hidden="1"/>
    </xf>
    <xf numFmtId="0" fontId="32" fillId="23" borderId="15" xfId="5" applyFont="1" applyFill="1" applyBorder="1" applyAlignment="1" applyProtection="1">
      <alignment horizontal="center" vertical="center" wrapText="1"/>
      <protection hidden="1"/>
    </xf>
    <xf numFmtId="10" fontId="3" fillId="24" borderId="9" xfId="0" applyNumberFormat="1" applyFont="1" applyFill="1" applyBorder="1" applyAlignment="1" applyProtection="1">
      <alignment horizontal="center" vertical="center"/>
      <protection hidden="1"/>
    </xf>
    <xf numFmtId="10" fontId="3" fillId="24" borderId="5" xfId="0" applyNumberFormat="1" applyFont="1" applyFill="1" applyBorder="1" applyAlignment="1" applyProtection="1">
      <alignment horizontal="center" vertical="center"/>
      <protection hidden="1"/>
    </xf>
    <xf numFmtId="0" fontId="36" fillId="20" borderId="37" xfId="4" applyFont="1" applyFill="1" applyBorder="1" applyAlignment="1" applyProtection="1">
      <alignment horizontal="center" vertical="center"/>
      <protection hidden="1"/>
    </xf>
    <xf numFmtId="0" fontId="36" fillId="20" borderId="49" xfId="4" applyFont="1" applyFill="1" applyBorder="1" applyAlignment="1" applyProtection="1">
      <alignment horizontal="center" vertical="center"/>
      <protection hidden="1"/>
    </xf>
    <xf numFmtId="0" fontId="36" fillId="20" borderId="28" xfId="4" applyFont="1" applyFill="1" applyBorder="1" applyAlignment="1" applyProtection="1">
      <alignment horizontal="center" vertical="center"/>
      <protection hidden="1"/>
    </xf>
    <xf numFmtId="0" fontId="36" fillId="20" borderId="48" xfId="4" applyFont="1" applyFill="1" applyBorder="1" applyAlignment="1" applyProtection="1">
      <alignment horizontal="center" vertical="center"/>
      <protection hidden="1"/>
    </xf>
    <xf numFmtId="0" fontId="36" fillId="20" borderId="36" xfId="4" applyFont="1" applyFill="1" applyBorder="1" applyAlignment="1" applyProtection="1">
      <alignment horizontal="center" vertical="center"/>
      <protection hidden="1"/>
    </xf>
    <xf numFmtId="0" fontId="36" fillId="20" borderId="7" xfId="4" applyFont="1" applyFill="1" applyBorder="1" applyAlignment="1" applyProtection="1">
      <alignment horizontal="center" vertical="center"/>
      <protection hidden="1"/>
    </xf>
    <xf numFmtId="0" fontId="20" fillId="16" borderId="0" xfId="6"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30" fillId="0" borderId="4" xfId="0" applyFont="1" applyBorder="1" applyAlignment="1" applyProtection="1">
      <alignment horizontal="center" vertical="center" wrapText="1"/>
      <protection hidden="1"/>
    </xf>
    <xf numFmtId="0" fontId="45" fillId="16" borderId="0" xfId="6" applyFont="1" applyAlignment="1" applyProtection="1">
      <alignment horizontal="center" vertical="center"/>
      <protection hidden="1"/>
    </xf>
    <xf numFmtId="0" fontId="6" fillId="0" borderId="0" xfId="0" applyFont="1" applyAlignment="1" applyProtection="1">
      <alignment horizontal="left" vertical="center" wrapText="1"/>
      <protection hidden="1"/>
    </xf>
    <xf numFmtId="0" fontId="24" fillId="21" borderId="38" xfId="0" applyFont="1" applyFill="1" applyBorder="1" applyAlignment="1" applyProtection="1">
      <alignment horizontal="center" vertical="center"/>
      <protection hidden="1"/>
    </xf>
    <xf numFmtId="0" fontId="24" fillId="21" borderId="29" xfId="0" applyFont="1" applyFill="1" applyBorder="1" applyAlignment="1" applyProtection="1">
      <alignment horizontal="center" vertical="center"/>
      <protection hidden="1"/>
    </xf>
    <xf numFmtId="0" fontId="24" fillId="21" borderId="30" xfId="0" applyFont="1" applyFill="1" applyBorder="1" applyAlignment="1" applyProtection="1">
      <alignment horizontal="center" vertical="center"/>
      <protection hidden="1"/>
    </xf>
    <xf numFmtId="0" fontId="24" fillId="19" borderId="32" xfId="0" applyFont="1" applyFill="1" applyBorder="1" applyAlignment="1">
      <alignment horizontal="center" vertical="center" wrapText="1"/>
    </xf>
    <xf numFmtId="0" fontId="24" fillId="19" borderId="33" xfId="0" applyFont="1" applyFill="1" applyBorder="1" applyAlignment="1">
      <alignment horizontal="center" vertical="center" wrapText="1"/>
    </xf>
    <xf numFmtId="0" fontId="24" fillId="17" borderId="53" xfId="7" applyFont="1" applyBorder="1" applyAlignment="1">
      <alignment horizontal="center" vertical="center" wrapText="1"/>
    </xf>
    <xf numFmtId="0" fontId="24" fillId="17" borderId="32" xfId="7" applyFont="1" applyBorder="1" applyAlignment="1">
      <alignment horizontal="center" vertical="center" wrapText="1"/>
    </xf>
    <xf numFmtId="0" fontId="24" fillId="17" borderId="33" xfId="7" applyFont="1" applyBorder="1" applyAlignment="1">
      <alignment horizontal="center" vertical="center" wrapText="1"/>
    </xf>
    <xf numFmtId="0" fontId="24" fillId="6" borderId="16" xfId="0" applyFont="1" applyFill="1" applyBorder="1" applyAlignment="1">
      <alignment horizontal="center" vertical="center" wrapText="1"/>
    </xf>
    <xf numFmtId="0" fontId="24" fillId="6" borderId="39" xfId="0" applyFont="1" applyFill="1" applyBorder="1" applyAlignment="1">
      <alignment horizontal="center" vertical="center" wrapText="1"/>
    </xf>
    <xf numFmtId="10" fontId="3" fillId="24" borderId="54" xfId="0" applyNumberFormat="1" applyFont="1" applyFill="1" applyBorder="1" applyAlignment="1" applyProtection="1">
      <alignment horizontal="center" vertical="center" wrapText="1"/>
      <protection hidden="1"/>
    </xf>
    <xf numFmtId="10" fontId="3" fillId="24" borderId="55" xfId="0" applyNumberFormat="1" applyFont="1" applyFill="1" applyBorder="1" applyAlignment="1" applyProtection="1">
      <alignment horizontal="center" vertical="center" wrapText="1"/>
      <protection hidden="1"/>
    </xf>
    <xf numFmtId="10" fontId="3" fillId="24" borderId="56" xfId="0" applyNumberFormat="1" applyFont="1" applyFill="1" applyBorder="1" applyAlignment="1" applyProtection="1">
      <alignment horizontal="center" vertical="center" wrapText="1"/>
      <protection hidden="1"/>
    </xf>
    <xf numFmtId="10" fontId="3" fillId="24" borderId="54" xfId="0" applyNumberFormat="1" applyFont="1" applyFill="1" applyBorder="1" applyAlignment="1" applyProtection="1">
      <alignment horizontal="center" vertical="center"/>
      <protection hidden="1"/>
    </xf>
    <xf numFmtId="10" fontId="3" fillId="24" borderId="55" xfId="0" applyNumberFormat="1" applyFont="1" applyFill="1" applyBorder="1" applyAlignment="1" applyProtection="1">
      <alignment horizontal="center" vertical="center"/>
      <protection hidden="1"/>
    </xf>
    <xf numFmtId="10" fontId="3" fillId="24" borderId="56" xfId="0" applyNumberFormat="1" applyFont="1" applyFill="1" applyBorder="1" applyAlignment="1" applyProtection="1">
      <alignment horizontal="center" vertical="center"/>
      <protection hidden="1"/>
    </xf>
    <xf numFmtId="0" fontId="32" fillId="23" borderId="28" xfId="5" applyFont="1" applyFill="1" applyBorder="1" applyAlignment="1" applyProtection="1">
      <alignment horizontal="center" vertical="center" wrapText="1"/>
      <protection hidden="1"/>
    </xf>
    <xf numFmtId="0" fontId="32" fillId="23" borderId="48" xfId="5" applyFont="1" applyFill="1" applyBorder="1" applyAlignment="1" applyProtection="1">
      <alignment horizontal="center" vertical="center" wrapText="1"/>
      <protection hidden="1"/>
    </xf>
    <xf numFmtId="10" fontId="3" fillId="24" borderId="49" xfId="0" applyNumberFormat="1" applyFont="1" applyFill="1" applyBorder="1" applyAlignment="1" applyProtection="1">
      <alignment horizontal="center" vertical="center"/>
      <protection hidden="1"/>
    </xf>
    <xf numFmtId="10" fontId="3" fillId="24" borderId="35" xfId="0" applyNumberFormat="1" applyFont="1" applyFill="1" applyBorder="1" applyAlignment="1" applyProtection="1">
      <alignment horizontal="center" vertical="center"/>
      <protection hidden="1"/>
    </xf>
    <xf numFmtId="0" fontId="37" fillId="3" borderId="0" xfId="0" applyFont="1" applyFill="1" applyBorder="1" applyAlignment="1">
      <alignment horizontal="left" vertical="top" wrapText="1"/>
    </xf>
    <xf numFmtId="0" fontId="6" fillId="3" borderId="52" xfId="0" applyFont="1" applyFill="1" applyBorder="1" applyAlignment="1">
      <alignment horizontal="center"/>
    </xf>
    <xf numFmtId="0" fontId="37" fillId="3" borderId="51" xfId="0" applyFont="1" applyFill="1" applyBorder="1" applyAlignment="1">
      <alignment horizontal="left" vertical="top" wrapText="1"/>
    </xf>
    <xf numFmtId="0" fontId="37" fillId="3" borderId="52" xfId="0" applyFont="1" applyFill="1" applyBorder="1" applyAlignment="1">
      <alignment horizontal="left" vertical="top" wrapText="1"/>
    </xf>
    <xf numFmtId="0" fontId="38" fillId="3" borderId="51" xfId="0" applyFont="1" applyFill="1" applyBorder="1" applyAlignment="1">
      <alignment horizontal="left" wrapText="1"/>
    </xf>
    <xf numFmtId="0" fontId="38" fillId="3" borderId="0" xfId="0" applyFont="1" applyFill="1" applyBorder="1" applyAlignment="1">
      <alignment horizontal="left" wrapText="1"/>
    </xf>
    <xf numFmtId="0" fontId="38" fillId="3" borderId="52" xfId="0" applyFont="1" applyFill="1" applyBorder="1" applyAlignment="1">
      <alignment horizontal="left" wrapText="1"/>
    </xf>
    <xf numFmtId="0" fontId="37" fillId="3" borderId="21" xfId="0" applyFont="1" applyFill="1" applyBorder="1" applyAlignment="1">
      <alignment horizontal="left" vertical="top" wrapText="1"/>
    </xf>
    <xf numFmtId="0" fontId="37" fillId="3" borderId="24" xfId="0" applyFont="1" applyFill="1" applyBorder="1" applyAlignment="1">
      <alignment horizontal="left" vertical="top" wrapText="1"/>
    </xf>
    <xf numFmtId="0" fontId="37" fillId="3" borderId="22" xfId="0" applyFont="1" applyFill="1" applyBorder="1" applyAlignment="1">
      <alignment horizontal="left" vertical="top" wrapText="1"/>
    </xf>
    <xf numFmtId="0" fontId="38" fillId="3" borderId="51" xfId="0" applyFont="1" applyFill="1" applyBorder="1" applyAlignment="1">
      <alignment horizontal="left" vertical="top" wrapText="1"/>
    </xf>
    <xf numFmtId="0" fontId="38" fillId="3" borderId="0" xfId="0" applyFont="1" applyFill="1" applyBorder="1" applyAlignment="1">
      <alignment horizontal="left" vertical="top" wrapText="1"/>
    </xf>
    <xf numFmtId="0" fontId="38" fillId="3" borderId="52" xfId="0" applyFont="1" applyFill="1" applyBorder="1" applyAlignment="1">
      <alignment horizontal="left" vertical="top" wrapText="1"/>
    </xf>
    <xf numFmtId="0" fontId="37" fillId="3" borderId="51" xfId="0" applyFont="1" applyFill="1" applyBorder="1" applyAlignment="1">
      <alignment horizontal="left" wrapText="1"/>
    </xf>
    <xf numFmtId="0" fontId="37" fillId="3" borderId="0" xfId="0" applyFont="1" applyFill="1" applyBorder="1" applyAlignment="1">
      <alignment horizontal="left" wrapText="1"/>
    </xf>
    <xf numFmtId="0" fontId="37" fillId="3" borderId="52" xfId="0" applyFont="1" applyFill="1" applyBorder="1" applyAlignment="1">
      <alignment horizontal="left" wrapText="1"/>
    </xf>
    <xf numFmtId="0" fontId="6" fillId="0" borderId="4" xfId="0" applyFont="1" applyBorder="1" applyAlignment="1" applyProtection="1">
      <alignment horizontal="center" vertical="center"/>
      <protection hidden="1"/>
    </xf>
    <xf numFmtId="0" fontId="20" fillId="0" borderId="4" xfId="0" applyFont="1" applyBorder="1" applyAlignment="1" applyProtection="1">
      <alignment horizontal="center" vertical="center" wrapText="1"/>
      <protection hidden="1"/>
    </xf>
    <xf numFmtId="0" fontId="32" fillId="9" borderId="50" xfId="0" applyFont="1" applyFill="1" applyBorder="1" applyAlignment="1">
      <alignment horizontal="center" vertical="center"/>
    </xf>
    <xf numFmtId="0" fontId="32" fillId="9" borderId="19" xfId="0" applyFont="1" applyFill="1" applyBorder="1" applyAlignment="1">
      <alignment horizontal="center" vertical="center"/>
    </xf>
    <xf numFmtId="0" fontId="4" fillId="0" borderId="18" xfId="0" applyFont="1" applyBorder="1" applyAlignment="1" applyProtection="1">
      <alignment vertical="center" wrapText="1"/>
      <protection locked="0" hidden="1"/>
    </xf>
    <xf numFmtId="0" fontId="4" fillId="0" borderId="19" xfId="0" applyFont="1" applyBorder="1" applyAlignment="1" applyProtection="1">
      <alignment vertical="center" wrapText="1"/>
      <protection locked="0" hidden="1"/>
    </xf>
    <xf numFmtId="0" fontId="4" fillId="0" borderId="21" xfId="0" applyFont="1" applyBorder="1" applyAlignment="1" applyProtection="1">
      <alignment vertical="center" wrapText="1"/>
      <protection locked="0" hidden="1"/>
    </xf>
    <xf numFmtId="0" fontId="4" fillId="0" borderId="22" xfId="0" applyFont="1" applyBorder="1" applyAlignment="1" applyProtection="1">
      <alignment vertical="center" wrapText="1"/>
      <protection locked="0" hidden="1"/>
    </xf>
    <xf numFmtId="0" fontId="10" fillId="6" borderId="0" xfId="0" applyFont="1" applyFill="1" applyAlignment="1" applyProtection="1">
      <alignment horizontal="center" vertical="center" wrapText="1"/>
    </xf>
    <xf numFmtId="0" fontId="9" fillId="6" borderId="4" xfId="0" applyFont="1" applyFill="1" applyBorder="1" applyAlignment="1" applyProtection="1">
      <alignment horizontal="justify" vertical="center" wrapText="1"/>
    </xf>
    <xf numFmtId="0" fontId="10" fillId="6" borderId="4" xfId="0" applyFont="1" applyFill="1" applyBorder="1" applyAlignment="1" applyProtection="1">
      <alignment horizontal="center" vertical="center" wrapText="1"/>
    </xf>
    <xf numFmtId="0" fontId="10" fillId="6" borderId="18" xfId="0" applyFont="1" applyFill="1" applyBorder="1" applyAlignment="1" applyProtection="1">
      <alignment horizontal="center" vertical="center" wrapText="1"/>
    </xf>
    <xf numFmtId="0" fontId="10" fillId="6" borderId="19" xfId="0" applyFont="1" applyFill="1" applyBorder="1" applyAlignment="1" applyProtection="1">
      <alignment horizontal="center" vertical="center" wrapText="1"/>
    </xf>
    <xf numFmtId="0" fontId="10" fillId="6" borderId="21" xfId="0" applyFont="1" applyFill="1" applyBorder="1" applyAlignment="1" applyProtection="1">
      <alignment horizontal="center" vertical="center" wrapText="1"/>
    </xf>
    <xf numFmtId="0" fontId="10" fillId="6" borderId="22" xfId="0" applyFont="1" applyFill="1" applyBorder="1" applyAlignment="1" applyProtection="1">
      <alignment horizontal="center" vertical="center" wrapText="1"/>
    </xf>
    <xf numFmtId="0" fontId="10" fillId="6" borderId="20"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cellXfs>
  <cellStyles count="8">
    <cellStyle name="40% - Énfasis4" xfId="7" builtinId="43"/>
    <cellStyle name="40% - Énfasis5" xfId="3" builtinId="47"/>
    <cellStyle name="Énfasis2" xfId="4" builtinId="33"/>
    <cellStyle name="Énfasis3" xfId="5" builtinId="37"/>
    <cellStyle name="Énfasis4" xfId="6" builtinId="41"/>
    <cellStyle name="Moneda" xfId="1" builtinId="4"/>
    <cellStyle name="Normal" xfId="0" builtinId="0"/>
    <cellStyle name="Porcentaje" xfId="2" builtinId="5"/>
  </cellStyles>
  <dxfs count="70">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top style="medium">
          <color indexed="64"/>
        </top>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bottom style="medium">
          <color indexed="64"/>
        </bottom>
      </border>
    </dxf>
    <dxf>
      <font>
        <b/>
        <i val="0"/>
        <strike val="0"/>
        <condense val="0"/>
        <extend val="0"/>
        <outline val="0"/>
        <shadow val="0"/>
        <u val="none"/>
        <vertAlign val="baseline"/>
        <sz val="10"/>
        <color theme="1"/>
        <name val="Arial"/>
        <scheme val="none"/>
      </font>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973786</xdr:colOff>
      <xdr:row>0</xdr:row>
      <xdr:rowOff>137511</xdr:rowOff>
    </xdr:from>
    <xdr:ext cx="1352550" cy="736408"/>
    <xdr:pic>
      <xdr:nvPicPr>
        <xdr:cNvPr id="2" name="image2.jpg" descr="logo nuevo contralori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5786" y="137511"/>
          <a:ext cx="1352550" cy="736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287986</xdr:colOff>
      <xdr:row>0</xdr:row>
      <xdr:rowOff>0</xdr:rowOff>
    </xdr:from>
    <xdr:ext cx="1343964" cy="835097"/>
    <xdr:pic>
      <xdr:nvPicPr>
        <xdr:cNvPr id="2" name="image2.jpg" descr="logo nuevo contraloria">
          <a:extLst>
            <a:ext uri="{FF2B5EF4-FFF2-40B4-BE49-F238E27FC236}">
              <a16:creationId xmlns:a16="http://schemas.microsoft.com/office/drawing/2014/main" id="{DB9F4C0E-46FE-44FA-BC8D-4499F34EC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711" y="0"/>
          <a:ext cx="1343964" cy="83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88900</xdr:colOff>
      <xdr:row>7</xdr:row>
      <xdr:rowOff>70910</xdr:rowOff>
    </xdr:from>
    <xdr:to>
      <xdr:col>9</xdr:col>
      <xdr:colOff>1148292</xdr:colOff>
      <xdr:row>11</xdr:row>
      <xdr:rowOff>30007</xdr:rowOff>
    </xdr:to>
    <xdr:pic>
      <xdr:nvPicPr>
        <xdr:cNvPr id="6" name="Imagen 5">
          <a:extLst>
            <a:ext uri="{FF2B5EF4-FFF2-40B4-BE49-F238E27FC236}">
              <a16:creationId xmlns:a16="http://schemas.microsoft.com/office/drawing/2014/main" id="{2DB72B50-3AA0-46FA-89F3-C5C67ECE90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5625" y="4071410"/>
          <a:ext cx="10698692" cy="835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508000</xdr:colOff>
      <xdr:row>52</xdr:row>
      <xdr:rowOff>116416</xdr:rowOff>
    </xdr:from>
    <xdr:to>
      <xdr:col>8</xdr:col>
      <xdr:colOff>770897</xdr:colOff>
      <xdr:row>68</xdr:row>
      <xdr:rowOff>74083</xdr:rowOff>
    </xdr:to>
    <xdr:pic>
      <xdr:nvPicPr>
        <xdr:cNvPr id="17" name="Imagen 16">
          <a:extLst>
            <a:ext uri="{FF2B5EF4-FFF2-40B4-BE49-F238E27FC236}">
              <a16:creationId xmlns:a16="http://schemas.microsoft.com/office/drawing/2014/main" id="{B94E7E07-E299-446B-BA06-EC4BBD5A468D}"/>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4555" b="11539"/>
        <a:stretch/>
      </xdr:blipFill>
      <xdr:spPr bwMode="auto">
        <a:xfrm>
          <a:off x="973667" y="15790333"/>
          <a:ext cx="8581397" cy="3005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89536</xdr:colOff>
      <xdr:row>18</xdr:row>
      <xdr:rowOff>95251</xdr:rowOff>
    </xdr:from>
    <xdr:to>
      <xdr:col>10</xdr:col>
      <xdr:colOff>422910</xdr:colOff>
      <xdr:row>18</xdr:row>
      <xdr:rowOff>2731761</xdr:rowOff>
    </xdr:to>
    <xdr:pic>
      <xdr:nvPicPr>
        <xdr:cNvPr id="20" name="Imagen 19">
          <a:extLst>
            <a:ext uri="{FF2B5EF4-FFF2-40B4-BE49-F238E27FC236}">
              <a16:creationId xmlns:a16="http://schemas.microsoft.com/office/drawing/2014/main" id="{AFE0C6CA-27E6-468D-B35E-E6681A8600F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6266" y="4507231"/>
          <a:ext cx="12132944" cy="2636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647701</xdr:colOff>
      <xdr:row>24</xdr:row>
      <xdr:rowOff>38568</xdr:rowOff>
    </xdr:from>
    <xdr:to>
      <xdr:col>9</xdr:col>
      <xdr:colOff>1028700</xdr:colOff>
      <xdr:row>24</xdr:row>
      <xdr:rowOff>2666622</xdr:rowOff>
    </xdr:to>
    <xdr:pic>
      <xdr:nvPicPr>
        <xdr:cNvPr id="21" name="Imagen 20">
          <a:extLst>
            <a:ext uri="{FF2B5EF4-FFF2-40B4-BE49-F238E27FC236}">
              <a16:creationId xmlns:a16="http://schemas.microsoft.com/office/drawing/2014/main" id="{32C27517-7C66-45BB-B4B0-3594375B8B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14426" y="8592018"/>
          <a:ext cx="10020299" cy="2628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895351</xdr:colOff>
      <xdr:row>27</xdr:row>
      <xdr:rowOff>32034</xdr:rowOff>
    </xdr:from>
    <xdr:to>
      <xdr:col>9</xdr:col>
      <xdr:colOff>57150</xdr:colOff>
      <xdr:row>46</xdr:row>
      <xdr:rowOff>149735</xdr:rowOff>
    </xdr:to>
    <xdr:pic>
      <xdr:nvPicPr>
        <xdr:cNvPr id="22" name="Imagen 21">
          <a:extLst>
            <a:ext uri="{FF2B5EF4-FFF2-40B4-BE49-F238E27FC236}">
              <a16:creationId xmlns:a16="http://schemas.microsoft.com/office/drawing/2014/main" id="{7FEC8C5A-2480-48D2-8F3E-F833FD8873A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2076" y="11652534"/>
          <a:ext cx="8801099" cy="3918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219076</xdr:colOff>
      <xdr:row>75</xdr:row>
      <xdr:rowOff>47625</xdr:rowOff>
    </xdr:from>
    <xdr:to>
      <xdr:col>10</xdr:col>
      <xdr:colOff>914400</xdr:colOff>
      <xdr:row>82</xdr:row>
      <xdr:rowOff>38100</xdr:rowOff>
    </xdr:to>
    <xdr:pic>
      <xdr:nvPicPr>
        <xdr:cNvPr id="23" name="Imagen 22">
          <a:extLst>
            <a:ext uri="{FF2B5EF4-FFF2-40B4-BE49-F238E27FC236}">
              <a16:creationId xmlns:a16="http://schemas.microsoft.com/office/drawing/2014/main" id="{CAA5F4B4-7B96-4DB6-BDB8-1751D20931E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1" y="21193125"/>
          <a:ext cx="11563349"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I2:I9" totalsRowShown="0" headerRowDxfId="46" dataDxfId="45">
  <autoFilter ref="I2:I9" xr:uid="{00000000-0009-0000-0100-000001000000}"/>
  <tableColumns count="1">
    <tableColumn id="1" xr3:uid="{00000000-0010-0000-0000-000001000000}" name="SUBPROCESO" dataDxfId="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M2:M9" totalsRowShown="0" headerRowDxfId="43" dataDxfId="42">
  <autoFilter ref="M2:M9" xr:uid="{00000000-0009-0000-0100-000002000000}"/>
  <tableColumns count="1">
    <tableColumn id="1" xr3:uid="{00000000-0010-0000-0100-000001000000}" name="Formulación_y_Diseño" dataDxfId="4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M11:M13" totalsRowShown="0" headerRowDxfId="40" dataDxfId="39">
  <autoFilter ref="M11:M13" xr:uid="{00000000-0009-0000-0100-000003000000}"/>
  <tableColumns count="1">
    <tableColumn id="1" xr3:uid="{00000000-0010-0000-0200-000001000000}" name="Programación" dataDxfId="3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M15:M20" totalsRowShown="0" headerRowDxfId="37" dataDxfId="36">
  <autoFilter ref="M15:M20" xr:uid="{00000000-0009-0000-0100-000004000000}"/>
  <tableColumns count="1">
    <tableColumn id="1" xr3:uid="{00000000-0010-0000-0300-000001000000}" name="Implementación" dataDxfId="3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5" displayName="Tabla5" ref="M22:M27" totalsRowShown="0" headerRowDxfId="34" dataDxfId="33">
  <autoFilter ref="M22:M27" xr:uid="{00000000-0009-0000-0100-000005000000}"/>
  <tableColumns count="1">
    <tableColumn id="1" xr3:uid="{00000000-0010-0000-0400-000001000000}" name="Evaluación_y_seguimiento" dataDxfId="3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6" displayName="Tabla6" ref="M29:M33" totalsRowShown="0" headerRowDxfId="31" dataDxfId="30">
  <autoFilter ref="M29:M33" xr:uid="{00000000-0009-0000-0100-000006000000}"/>
  <tableColumns count="1">
    <tableColumn id="1" xr3:uid="{00000000-0010-0000-0500-000001000000}" name="Resultado_e_impacto" dataDxfId="2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14" displayName="Tabla14" ref="C2:C7" totalsRowShown="0" headerRowDxfId="28" dataDxfId="27">
  <autoFilter ref="C2:C7" xr:uid="{00000000-0009-0000-0100-000007000000}"/>
  <tableColumns count="1">
    <tableColumn id="1" xr3:uid="{00000000-0010-0000-0600-000001000000}" name="ENFOQUE" dataDxfId="2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15" displayName="Tabla15" ref="D2:D10" totalsRowShown="0" headerRowDxfId="25" dataDxfId="24">
  <autoFilter ref="D2:D10" xr:uid="{00000000-0009-0000-0100-000008000000}"/>
  <tableColumns count="1">
    <tableColumn id="1" xr3:uid="{00000000-0010-0000-0700-000001000000}" name="PRINCIPIOS" dataDxfId="2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16" displayName="Tabla16" ref="E2:E21" totalsRowShown="0" headerRowDxfId="22" dataDxfId="21">
  <autoFilter ref="E2:E21" xr:uid="{00000000-0009-0000-0100-000009000000}"/>
  <tableColumns count="1">
    <tableColumn id="1" xr3:uid="{00000000-0010-0000-0800-000001000000}" name="FUENTE" dataDxfId="2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7" displayName="Tabla17" ref="F2:F9" totalsRowShown="0" headerRowDxfId="19" dataDxfId="18">
  <autoFilter ref="F2:F9" xr:uid="{00000000-0009-0000-0100-00000A000000}"/>
  <tableColumns count="1">
    <tableColumn id="1" xr3:uid="{00000000-0010-0000-0900-000001000000}" name="BASE" dataDxfId="1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8" displayName="Tabla18" ref="G2:G17" totalsRowShown="0" headerRowDxfId="16" dataDxfId="14" headerRowBorderDxfId="15" tableBorderDxfId="13">
  <autoFilter ref="G2:G17" xr:uid="{00000000-0009-0000-0100-00000B000000}"/>
  <tableColumns count="1">
    <tableColumn id="1" xr3:uid="{00000000-0010-0000-0A00-000001000000}" name="Condición para que sea material o de importancia relativa" dataDxfId="1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9" displayName="Tabla19" ref="F54:H62" totalsRowShown="0" headerRowDxfId="11" dataDxfId="10">
  <autoFilter ref="F54:H62" xr:uid="{00000000-0009-0000-0100-00000C000000}"/>
  <tableColumns count="3">
    <tableColumn id="1" xr3:uid="{00000000-0010-0000-0B00-000001000000}" name="Principio Fiscal afectado" dataDxfId="9"/>
    <tableColumn id="2" xr3:uid="{00000000-0010-0000-0B00-000002000000}" name="CUMPLE" dataDxfId="8"/>
    <tableColumn id="3" xr3:uid="{00000000-0010-0000-0B00-000003000000}" name="NO CUMPLE" dataDxfId="7"/>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20" displayName="Tabla20" ref="J54:J60" totalsRowShown="0" headerRowDxfId="6" dataDxfId="5">
  <autoFilter ref="J54:J60" xr:uid="{00000000-0009-0000-0100-00000D000000}"/>
  <tableColumns count="1">
    <tableColumn id="1" xr3:uid="{00000000-0010-0000-0C00-000001000000}" name="OBJETIVOS" dataDxfId="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837E4E9-FEE5-49A4-B49F-9DF4D6A64390}" name="Tabla2016" displayName="Tabla2016" ref="K54:L60" totalsRowShown="0" headerRowDxfId="3" dataDxfId="2">
  <autoFilter ref="K54:L60" xr:uid="{2837E4E9-FEE5-49A4-B49F-9DF4D6A64390}"/>
  <tableColumns count="2">
    <tableColumn id="1" xr3:uid="{5E1C1570-9055-422C-9792-77503C30833B}" name="ASPECTO CLAVE" dataDxfId="1"/>
    <tableColumn id="2" xr3:uid="{6C593964-0B19-4205-ADA0-A5C5B546E9DE}"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comments" Target="../comments1.xml"/><Relationship Id="rId2" Type="http://schemas.openxmlformats.org/officeDocument/2006/relationships/vmlDrawing" Target="../drawings/vmlDrawing1.vml"/><Relationship Id="rId16" Type="http://schemas.openxmlformats.org/officeDocument/2006/relationships/table" Target="../tables/table14.xml"/><Relationship Id="rId1" Type="http://schemas.openxmlformats.org/officeDocument/2006/relationships/printerSettings" Target="../printerSettings/printerSettings4.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2:O24"/>
  <sheetViews>
    <sheetView showGridLines="0" workbookViewId="0">
      <selection activeCell="B2" sqref="B2:O3"/>
    </sheetView>
  </sheetViews>
  <sheetFormatPr baseColWidth="10" defaultColWidth="9.140625" defaultRowHeight="15" x14ac:dyDescent="0.25"/>
  <cols>
    <col min="2" max="2" width="10.7109375" customWidth="1"/>
    <col min="3" max="3" width="14.140625" customWidth="1"/>
    <col min="4" max="4" width="14" customWidth="1"/>
    <col min="5" max="5" width="12" customWidth="1"/>
    <col min="6" max="6" width="12.140625" customWidth="1"/>
    <col min="7" max="7" width="14.28515625" customWidth="1"/>
    <col min="9" max="9" width="17.5703125" customWidth="1"/>
    <col min="10" max="10" width="15.140625" customWidth="1"/>
    <col min="11" max="11" width="19.7109375" customWidth="1"/>
    <col min="14" max="14" width="11.28515625" customWidth="1"/>
    <col min="15" max="15" width="16.140625" customWidth="1"/>
  </cols>
  <sheetData>
    <row r="2" spans="2:15" ht="21.75" customHeight="1" x14ac:dyDescent="0.25">
      <c r="B2" s="154" t="s">
        <v>177</v>
      </c>
      <c r="C2" s="155"/>
      <c r="D2" s="155"/>
      <c r="E2" s="155"/>
      <c r="F2" s="155"/>
      <c r="G2" s="155"/>
      <c r="H2" s="155"/>
      <c r="I2" s="155"/>
      <c r="J2" s="155"/>
      <c r="K2" s="155"/>
      <c r="L2" s="155"/>
      <c r="M2" s="155"/>
      <c r="N2" s="155"/>
      <c r="O2" s="156"/>
    </row>
    <row r="3" spans="2:15" ht="27" customHeight="1" x14ac:dyDescent="0.25">
      <c r="B3" s="157"/>
      <c r="C3" s="158"/>
      <c r="D3" s="158"/>
      <c r="E3" s="158"/>
      <c r="F3" s="158"/>
      <c r="G3" s="158"/>
      <c r="H3" s="158"/>
      <c r="I3" s="158"/>
      <c r="J3" s="158"/>
      <c r="K3" s="158"/>
      <c r="L3" s="158"/>
      <c r="M3" s="158"/>
      <c r="N3" s="158"/>
      <c r="O3" s="159"/>
    </row>
    <row r="4" spans="2:15" ht="28.5" customHeight="1" x14ac:dyDescent="0.25">
      <c r="B4" s="160" t="s">
        <v>1</v>
      </c>
      <c r="C4" s="161"/>
      <c r="D4" s="160" t="s">
        <v>2</v>
      </c>
      <c r="E4" s="161"/>
      <c r="F4" s="160" t="s">
        <v>3</v>
      </c>
      <c r="G4" s="161"/>
      <c r="H4" s="160" t="s">
        <v>175</v>
      </c>
      <c r="I4" s="161"/>
      <c r="J4" s="160" t="s">
        <v>176</v>
      </c>
      <c r="K4" s="161"/>
      <c r="L4" s="160" t="s">
        <v>4</v>
      </c>
      <c r="M4" s="161"/>
      <c r="N4" s="160" t="s">
        <v>5</v>
      </c>
      <c r="O4" s="161"/>
    </row>
    <row r="5" spans="2:15" x14ac:dyDescent="0.25">
      <c r="B5" s="162"/>
      <c r="C5" s="163"/>
      <c r="D5" s="162"/>
      <c r="E5" s="163"/>
      <c r="F5" s="162"/>
      <c r="G5" s="163"/>
      <c r="H5" s="162"/>
      <c r="I5" s="163"/>
      <c r="J5" s="162"/>
      <c r="K5" s="163"/>
      <c r="L5" s="162"/>
      <c r="M5" s="163"/>
      <c r="N5" s="162"/>
      <c r="O5" s="163"/>
    </row>
    <row r="6" spans="2:15" ht="15" customHeight="1" x14ac:dyDescent="0.25">
      <c r="B6" s="168" t="s">
        <v>178</v>
      </c>
      <c r="C6" s="169"/>
      <c r="D6" s="168" t="s">
        <v>180</v>
      </c>
      <c r="E6" s="169"/>
      <c r="F6" s="168" t="s">
        <v>181</v>
      </c>
      <c r="G6" s="169"/>
      <c r="H6" s="168" t="s">
        <v>182</v>
      </c>
      <c r="I6" s="169"/>
      <c r="J6" s="165" t="s">
        <v>187</v>
      </c>
      <c r="K6" s="165"/>
      <c r="L6" s="168" t="s">
        <v>183</v>
      </c>
      <c r="M6" s="169"/>
      <c r="N6" s="168" t="s">
        <v>184</v>
      </c>
      <c r="O6" s="169"/>
    </row>
    <row r="7" spans="2:15" x14ac:dyDescent="0.25">
      <c r="B7" s="170"/>
      <c r="C7" s="171"/>
      <c r="D7" s="170"/>
      <c r="E7" s="171"/>
      <c r="F7" s="170"/>
      <c r="G7" s="171"/>
      <c r="H7" s="170"/>
      <c r="I7" s="171"/>
      <c r="J7" s="166"/>
      <c r="K7" s="166"/>
      <c r="L7" s="170"/>
      <c r="M7" s="171"/>
      <c r="N7" s="170"/>
      <c r="O7" s="171"/>
    </row>
    <row r="8" spans="2:15" x14ac:dyDescent="0.25">
      <c r="B8" s="170"/>
      <c r="C8" s="171"/>
      <c r="D8" s="170"/>
      <c r="E8" s="171"/>
      <c r="F8" s="170"/>
      <c r="G8" s="171"/>
      <c r="H8" s="170"/>
      <c r="I8" s="171"/>
      <c r="J8" s="166"/>
      <c r="K8" s="166"/>
      <c r="L8" s="170"/>
      <c r="M8" s="171"/>
      <c r="N8" s="170"/>
      <c r="O8" s="171"/>
    </row>
    <row r="9" spans="2:15" x14ac:dyDescent="0.25">
      <c r="B9" s="170"/>
      <c r="C9" s="171"/>
      <c r="D9" s="170"/>
      <c r="E9" s="171"/>
      <c r="F9" s="170"/>
      <c r="G9" s="171"/>
      <c r="H9" s="170"/>
      <c r="I9" s="171"/>
      <c r="J9" s="166"/>
      <c r="K9" s="166"/>
      <c r="L9" s="170"/>
      <c r="M9" s="171"/>
      <c r="N9" s="170"/>
      <c r="O9" s="171"/>
    </row>
    <row r="10" spans="2:15" x14ac:dyDescent="0.25">
      <c r="B10" s="170"/>
      <c r="C10" s="171"/>
      <c r="D10" s="170"/>
      <c r="E10" s="171"/>
      <c r="F10" s="170"/>
      <c r="G10" s="171"/>
      <c r="H10" s="170"/>
      <c r="I10" s="171"/>
      <c r="J10" s="166"/>
      <c r="K10" s="166"/>
      <c r="L10" s="170"/>
      <c r="M10" s="171"/>
      <c r="N10" s="170"/>
      <c r="O10" s="171"/>
    </row>
    <row r="11" spans="2:15" x14ac:dyDescent="0.25">
      <c r="B11" s="170"/>
      <c r="C11" s="171"/>
      <c r="D11" s="170"/>
      <c r="E11" s="171"/>
      <c r="F11" s="170"/>
      <c r="G11" s="171"/>
      <c r="H11" s="170"/>
      <c r="I11" s="171"/>
      <c r="J11" s="166"/>
      <c r="K11" s="166"/>
      <c r="L11" s="170"/>
      <c r="M11" s="171"/>
      <c r="N11" s="170"/>
      <c r="O11" s="171"/>
    </row>
    <row r="12" spans="2:15" x14ac:dyDescent="0.25">
      <c r="B12" s="170"/>
      <c r="C12" s="171"/>
      <c r="D12" s="170"/>
      <c r="E12" s="171"/>
      <c r="F12" s="170"/>
      <c r="G12" s="171"/>
      <c r="H12" s="170"/>
      <c r="I12" s="171"/>
      <c r="J12" s="166"/>
      <c r="K12" s="166"/>
      <c r="L12" s="170"/>
      <c r="M12" s="171"/>
      <c r="N12" s="170"/>
      <c r="O12" s="171"/>
    </row>
    <row r="13" spans="2:15" x14ac:dyDescent="0.25">
      <c r="B13" s="170"/>
      <c r="C13" s="171"/>
      <c r="D13" s="170"/>
      <c r="E13" s="171"/>
      <c r="F13" s="170"/>
      <c r="G13" s="171"/>
      <c r="H13" s="170"/>
      <c r="I13" s="171"/>
      <c r="J13" s="166"/>
      <c r="K13" s="166"/>
      <c r="L13" s="170"/>
      <c r="M13" s="171"/>
      <c r="N13" s="170"/>
      <c r="O13" s="171"/>
    </row>
    <row r="14" spans="2:15" x14ac:dyDescent="0.25">
      <c r="B14" s="170"/>
      <c r="C14" s="171"/>
      <c r="D14" s="170"/>
      <c r="E14" s="171"/>
      <c r="F14" s="170"/>
      <c r="G14" s="171"/>
      <c r="H14" s="170"/>
      <c r="I14" s="171"/>
      <c r="J14" s="166"/>
      <c r="K14" s="166"/>
      <c r="L14" s="170"/>
      <c r="M14" s="171"/>
      <c r="N14" s="170"/>
      <c r="O14" s="171"/>
    </row>
    <row r="15" spans="2:15" x14ac:dyDescent="0.25">
      <c r="B15" s="170"/>
      <c r="C15" s="171"/>
      <c r="D15" s="170"/>
      <c r="E15" s="171"/>
      <c r="F15" s="170"/>
      <c r="G15" s="171"/>
      <c r="H15" s="170"/>
      <c r="I15" s="171"/>
      <c r="J15" s="166"/>
      <c r="K15" s="166"/>
      <c r="L15" s="170"/>
      <c r="M15" s="171"/>
      <c r="N15" s="170"/>
      <c r="O15" s="171"/>
    </row>
    <row r="16" spans="2:15" x14ac:dyDescent="0.25">
      <c r="B16" s="170"/>
      <c r="C16" s="171"/>
      <c r="D16" s="170"/>
      <c r="E16" s="171"/>
      <c r="F16" s="170"/>
      <c r="G16" s="171"/>
      <c r="H16" s="170"/>
      <c r="I16" s="171"/>
      <c r="J16" s="166"/>
      <c r="K16" s="166"/>
      <c r="L16" s="170"/>
      <c r="M16" s="171"/>
      <c r="N16" s="170"/>
      <c r="O16" s="171"/>
    </row>
    <row r="17" spans="2:15" ht="28.5" customHeight="1" x14ac:dyDescent="0.25">
      <c r="B17" s="170"/>
      <c r="C17" s="171"/>
      <c r="D17" s="170"/>
      <c r="E17" s="171"/>
      <c r="F17" s="170"/>
      <c r="G17" s="171"/>
      <c r="H17" s="170"/>
      <c r="I17" s="171"/>
      <c r="J17" s="166"/>
      <c r="K17" s="166"/>
      <c r="L17" s="170"/>
      <c r="M17" s="171"/>
      <c r="N17" s="170"/>
      <c r="O17" s="171"/>
    </row>
    <row r="18" spans="2:15" ht="51" customHeight="1" x14ac:dyDescent="0.25">
      <c r="B18" s="170"/>
      <c r="C18" s="171"/>
      <c r="D18" s="170"/>
      <c r="E18" s="171"/>
      <c r="F18" s="170"/>
      <c r="G18" s="171"/>
      <c r="H18" s="170"/>
      <c r="I18" s="171"/>
      <c r="J18" s="166"/>
      <c r="K18" s="166"/>
      <c r="L18" s="170"/>
      <c r="M18" s="171"/>
      <c r="N18" s="170"/>
      <c r="O18" s="171"/>
    </row>
    <row r="19" spans="2:15" ht="53.25" customHeight="1" x14ac:dyDescent="0.25">
      <c r="B19" s="170"/>
      <c r="C19" s="171"/>
      <c r="D19" s="172"/>
      <c r="E19" s="173"/>
      <c r="F19" s="170"/>
      <c r="G19" s="171"/>
      <c r="H19" s="170"/>
      <c r="I19" s="171"/>
      <c r="J19" s="166"/>
      <c r="K19" s="166"/>
      <c r="L19" s="172"/>
      <c r="M19" s="173"/>
      <c r="N19" s="172"/>
      <c r="O19" s="173"/>
    </row>
    <row r="20" spans="2:15" ht="15" customHeight="1" x14ac:dyDescent="0.25">
      <c r="B20" s="174" t="s">
        <v>179</v>
      </c>
      <c r="C20" s="174"/>
      <c r="D20" s="174" t="s">
        <v>185</v>
      </c>
      <c r="E20" s="174"/>
      <c r="F20" s="175"/>
      <c r="G20" s="175"/>
      <c r="H20" s="175"/>
      <c r="I20" s="175"/>
      <c r="J20" s="166"/>
      <c r="K20" s="166"/>
      <c r="L20" s="176" t="s">
        <v>6</v>
      </c>
      <c r="M20" s="177"/>
      <c r="N20" s="182"/>
      <c r="O20" s="183"/>
    </row>
    <row r="21" spans="2:15" ht="105.75" customHeight="1" x14ac:dyDescent="0.25">
      <c r="B21" s="174"/>
      <c r="C21" s="174"/>
      <c r="D21" s="174"/>
      <c r="E21" s="174"/>
      <c r="F21" s="175"/>
      <c r="G21" s="175"/>
      <c r="H21" s="175"/>
      <c r="I21" s="175"/>
      <c r="J21" s="166"/>
      <c r="K21" s="166"/>
      <c r="L21" s="178"/>
      <c r="M21" s="179"/>
      <c r="N21" s="184"/>
      <c r="O21" s="185"/>
    </row>
    <row r="22" spans="2:15" ht="79.5" customHeight="1" x14ac:dyDescent="0.25">
      <c r="B22" s="174"/>
      <c r="C22" s="174"/>
      <c r="D22" s="174"/>
      <c r="E22" s="174"/>
      <c r="F22" s="175"/>
      <c r="G22" s="175"/>
      <c r="H22" s="175"/>
      <c r="I22" s="175"/>
      <c r="J22" s="166"/>
      <c r="K22" s="166"/>
      <c r="L22" s="178"/>
      <c r="M22" s="179"/>
      <c r="N22" s="184"/>
      <c r="O22" s="185"/>
    </row>
    <row r="23" spans="2:15" ht="177.75" customHeight="1" x14ac:dyDescent="0.25">
      <c r="B23" s="174"/>
      <c r="C23" s="174"/>
      <c r="D23" s="174"/>
      <c r="E23" s="174"/>
      <c r="F23" s="175"/>
      <c r="G23" s="175"/>
      <c r="H23" s="175"/>
      <c r="I23" s="175"/>
      <c r="J23" s="167"/>
      <c r="K23" s="167"/>
      <c r="L23" s="180"/>
      <c r="M23" s="181"/>
      <c r="N23" s="186"/>
      <c r="O23" s="187"/>
    </row>
    <row r="24" spans="2:15" x14ac:dyDescent="0.25">
      <c r="B24" s="164" t="s">
        <v>186</v>
      </c>
      <c r="C24" s="164"/>
      <c r="D24" s="164"/>
      <c r="E24" s="164"/>
      <c r="F24" s="164"/>
      <c r="G24" s="164"/>
    </row>
  </sheetData>
  <mergeCells count="22">
    <mergeCell ref="B24:G24"/>
    <mergeCell ref="J6:K23"/>
    <mergeCell ref="L6:M19"/>
    <mergeCell ref="N6:O19"/>
    <mergeCell ref="B20:C23"/>
    <mergeCell ref="D20:E23"/>
    <mergeCell ref="F20:G23"/>
    <mergeCell ref="H20:I23"/>
    <mergeCell ref="L20:M23"/>
    <mergeCell ref="N20:O23"/>
    <mergeCell ref="B6:C19"/>
    <mergeCell ref="D6:E19"/>
    <mergeCell ref="F6:G19"/>
    <mergeCell ref="H6:I19"/>
    <mergeCell ref="B2:O3"/>
    <mergeCell ref="B4:C5"/>
    <mergeCell ref="D4:E5"/>
    <mergeCell ref="F4:G5"/>
    <mergeCell ref="H4:I5"/>
    <mergeCell ref="J4:K5"/>
    <mergeCell ref="L4:M5"/>
    <mergeCell ref="N4:O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4" tint="-0.249977111117893"/>
  </sheetPr>
  <dimension ref="A1:IZ65"/>
  <sheetViews>
    <sheetView showGridLines="0" tabSelected="1" zoomScale="73" zoomScaleNormal="73" workbookViewId="0">
      <selection activeCell="D20" sqref="D20"/>
    </sheetView>
  </sheetViews>
  <sheetFormatPr baseColWidth="10" defaultColWidth="11.42578125" defaultRowHeight="15" x14ac:dyDescent="0.25"/>
  <cols>
    <col min="1" max="1" width="11.42578125" style="8" customWidth="1"/>
    <col min="2" max="2" width="24.7109375" style="8" customWidth="1"/>
    <col min="3" max="3" width="55.7109375" style="8" customWidth="1"/>
    <col min="4" max="4" width="28.7109375" style="8" customWidth="1"/>
    <col min="5" max="5" width="33.28515625" style="8" customWidth="1"/>
    <col min="6" max="6" width="28.7109375" style="8" customWidth="1"/>
    <col min="7" max="7" width="33.5703125" style="8" customWidth="1"/>
    <col min="8" max="10" width="28.7109375" style="8" customWidth="1"/>
    <col min="11" max="11" width="26.85546875" style="8" customWidth="1"/>
    <col min="12" max="13" width="22.42578125" style="8" customWidth="1"/>
    <col min="14" max="14" width="24.7109375" style="8" customWidth="1"/>
    <col min="15" max="15" width="15.85546875" style="8" customWidth="1"/>
    <col min="16" max="16" width="24.42578125" style="8" bestFit="1" customWidth="1"/>
    <col min="17" max="17" width="14.85546875" style="8" customWidth="1"/>
    <col min="18" max="18" width="16.42578125" style="8" customWidth="1"/>
    <col min="19" max="19" width="7.85546875" style="8" customWidth="1"/>
    <col min="20" max="20" width="23.28515625" style="8" customWidth="1"/>
    <col min="21" max="21" width="7.85546875" style="8" customWidth="1"/>
    <col min="22" max="16384" width="11.42578125" style="8"/>
  </cols>
  <sheetData>
    <row r="1" spans="1:260" s="7" customFormat="1" ht="46.5" customHeight="1" x14ac:dyDescent="0.25">
      <c r="B1" s="203"/>
      <c r="C1" s="203"/>
      <c r="D1" s="204" t="s">
        <v>279</v>
      </c>
      <c r="E1" s="204"/>
      <c r="F1" s="204"/>
      <c r="G1" s="204"/>
      <c r="H1" s="204"/>
      <c r="I1" s="204"/>
      <c r="J1" s="135" t="s">
        <v>258</v>
      </c>
    </row>
    <row r="2" spans="1:260" s="5" customFormat="1" ht="34.5" customHeight="1" x14ac:dyDescent="0.25">
      <c r="B2" s="203"/>
      <c r="C2" s="203"/>
      <c r="D2" s="204"/>
      <c r="E2" s="204"/>
      <c r="F2" s="204"/>
      <c r="G2" s="204"/>
      <c r="H2" s="204"/>
      <c r="I2" s="204"/>
      <c r="J2" s="134" t="s">
        <v>7</v>
      </c>
    </row>
    <row r="3" spans="1:260" s="5" customFormat="1" ht="13.5" customHeight="1" x14ac:dyDescent="0.25">
      <c r="B3" s="10"/>
      <c r="C3" s="11"/>
      <c r="D3" s="11"/>
      <c r="E3" s="12"/>
      <c r="F3" s="12"/>
    </row>
    <row r="4" spans="1:260" s="7" customFormat="1" ht="17.25" customHeight="1" x14ac:dyDescent="0.25">
      <c r="B4" s="28" t="s">
        <v>271</v>
      </c>
      <c r="C4" s="20"/>
      <c r="D4" s="153"/>
      <c r="E4" s="153"/>
      <c r="F4" s="153"/>
      <c r="G4" s="19"/>
      <c r="H4" s="29"/>
      <c r="I4" s="19"/>
      <c r="J4" s="24"/>
    </row>
    <row r="5" spans="1:260" s="5" customFormat="1" x14ac:dyDescent="0.25">
      <c r="B5" s="29" t="s">
        <v>272</v>
      </c>
      <c r="C5" s="20"/>
      <c r="D5" s="153"/>
      <c r="E5" s="153"/>
      <c r="F5" s="153"/>
      <c r="G5" s="19"/>
      <c r="H5" s="30" t="s">
        <v>275</v>
      </c>
      <c r="I5" s="18"/>
      <c r="J5" s="18"/>
    </row>
    <row r="6" spans="1:260" s="5" customFormat="1" x14ac:dyDescent="0.25">
      <c r="B6" s="29" t="s">
        <v>273</v>
      </c>
      <c r="C6" s="26"/>
      <c r="D6" s="153"/>
      <c r="E6" s="153"/>
      <c r="F6" s="153"/>
      <c r="G6" s="19"/>
      <c r="H6" s="30" t="s">
        <v>276</v>
      </c>
      <c r="I6" s="18"/>
      <c r="J6" s="18"/>
    </row>
    <row r="7" spans="1:260" s="5" customFormat="1" x14ac:dyDescent="0.25">
      <c r="B7" s="29" t="s">
        <v>274</v>
      </c>
      <c r="C7" s="27"/>
      <c r="D7" s="153"/>
      <c r="E7" s="153"/>
      <c r="F7" s="153"/>
      <c r="G7" s="19"/>
      <c r="H7" s="31" t="s">
        <v>189</v>
      </c>
      <c r="I7" s="18"/>
      <c r="J7" s="18"/>
    </row>
    <row r="8" spans="1:260" s="5" customFormat="1" x14ac:dyDescent="0.25">
      <c r="B8" s="29" t="s">
        <v>0</v>
      </c>
      <c r="C8" s="27"/>
      <c r="D8" s="153"/>
      <c r="E8" s="153"/>
      <c r="F8" s="153"/>
      <c r="G8" s="19"/>
      <c r="H8" s="31" t="s">
        <v>8</v>
      </c>
      <c r="I8" s="121" t="s">
        <v>9</v>
      </c>
      <c r="J8" s="18"/>
    </row>
    <row r="9" spans="1:260" s="7" customFormat="1" ht="13.9" customHeight="1" x14ac:dyDescent="0.25">
      <c r="B9" s="19"/>
      <c r="C9" s="19"/>
      <c r="D9" s="19"/>
      <c r="E9" s="25"/>
      <c r="F9" s="20"/>
      <c r="G9" s="19"/>
      <c r="H9" s="19"/>
      <c r="I9" s="24"/>
      <c r="J9" s="24"/>
    </row>
    <row r="10" spans="1:260" x14ac:dyDescent="0.25">
      <c r="B10" s="21"/>
      <c r="C10" s="21"/>
      <c r="D10" s="21"/>
      <c r="E10" s="19"/>
      <c r="F10" s="19"/>
      <c r="G10" s="19"/>
      <c r="H10" s="19"/>
      <c r="I10" s="19"/>
      <c r="J10" s="21"/>
    </row>
    <row r="11" spans="1:260" ht="18.75" x14ac:dyDescent="0.25">
      <c r="A11" s="7"/>
      <c r="B11" s="205" t="s">
        <v>10</v>
      </c>
      <c r="C11" s="205"/>
      <c r="D11" s="205"/>
      <c r="E11" s="205"/>
      <c r="F11" s="205"/>
      <c r="G11" s="205"/>
      <c r="H11" s="205"/>
      <c r="I11" s="205"/>
      <c r="J11" s="205"/>
      <c r="K11" s="7"/>
      <c r="L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60" ht="76.5" customHeight="1" thickBot="1" x14ac:dyDescent="0.3">
      <c r="A12" s="7"/>
      <c r="B12" s="206" t="s">
        <v>270</v>
      </c>
      <c r="C12" s="206"/>
      <c r="D12" s="206"/>
      <c r="E12" s="206"/>
      <c r="F12" s="206"/>
      <c r="G12" s="206"/>
      <c r="H12" s="206"/>
      <c r="I12" s="206"/>
      <c r="J12" s="206"/>
      <c r="K12" s="7"/>
      <c r="L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60" ht="20.25" customHeight="1" thickBot="1" x14ac:dyDescent="0.3">
      <c r="A13" s="7"/>
      <c r="B13" s="207" t="s">
        <v>11</v>
      </c>
      <c r="C13" s="208"/>
      <c r="D13" s="208"/>
      <c r="E13" s="208"/>
      <c r="F13" s="209"/>
      <c r="G13" s="19"/>
      <c r="H13" s="19"/>
      <c r="I13" s="22"/>
      <c r="J13" s="22"/>
      <c r="K13" s="7"/>
      <c r="L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row>
    <row r="14" spans="1:260" ht="20.25" customHeight="1" thickBot="1" x14ac:dyDescent="0.3">
      <c r="A14" s="7"/>
      <c r="B14" s="86" t="s">
        <v>12</v>
      </c>
      <c r="C14" s="87" t="s">
        <v>13</v>
      </c>
      <c r="D14" s="88" t="s">
        <v>14</v>
      </c>
      <c r="E14" s="88" t="s">
        <v>15</v>
      </c>
      <c r="F14" s="89" t="s">
        <v>16</v>
      </c>
      <c r="G14" s="19"/>
      <c r="H14" s="19"/>
      <c r="I14" s="19"/>
      <c r="J14" s="19"/>
      <c r="K14" s="7"/>
      <c r="L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row>
    <row r="15" spans="1:260" ht="20.25" customHeight="1" thickBot="1" x14ac:dyDescent="0.3">
      <c r="A15" s="7"/>
      <c r="B15" s="90" t="s">
        <v>17</v>
      </c>
      <c r="C15" s="36" t="str">
        <f>VLOOKUP(C14,tablas!$I$27:$L$30,4,0)</f>
        <v>Entre &gt; 15% y &lt;= 25%</v>
      </c>
      <c r="D15" s="37" t="str">
        <f>VLOOKUP(D14,tablas!$I$27:$L$30,4,0)</f>
        <v>Entre &gt; 10% y &lt;= 15%</v>
      </c>
      <c r="E15" s="37" t="str">
        <f>VLOOKUP(E14,tablas!$I$27:$L$30,4,0)</f>
        <v>Entre &gt; 5% y &lt;= 10%</v>
      </c>
      <c r="F15" s="38" t="str">
        <f>VLOOKUP(F14,tablas!$I$27:$L$30,4,0)</f>
        <v>Entre &gt; 1% y &lt;= 5%</v>
      </c>
      <c r="G15" s="22"/>
      <c r="H15" s="22"/>
      <c r="I15" s="22"/>
      <c r="J15" s="19"/>
      <c r="K15" s="7"/>
      <c r="L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60" ht="20.25" customHeight="1" x14ac:dyDescent="0.25">
      <c r="A16" s="7"/>
      <c r="G16" s="19"/>
      <c r="H16" s="19"/>
      <c r="I16" s="19"/>
      <c r="J16" s="19"/>
      <c r="K16" s="7"/>
      <c r="L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60" ht="30" customHeight="1" x14ac:dyDescent="0.25">
      <c r="A17" s="7"/>
      <c r="B17" s="202" t="s">
        <v>212</v>
      </c>
      <c r="C17" s="202"/>
      <c r="D17" s="202"/>
      <c r="E17" s="202"/>
      <c r="F17" s="202"/>
      <c r="G17" s="202"/>
      <c r="H17" s="202"/>
      <c r="I17" s="202"/>
      <c r="J17" s="202"/>
      <c r="K17" s="202"/>
      <c r="L17" s="202"/>
      <c r="M17" s="202"/>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row>
    <row r="18" spans="1:260" ht="30" customHeight="1" thickBot="1" x14ac:dyDescent="0.3">
      <c r="A18" s="7"/>
      <c r="B18" s="215" t="s">
        <v>203</v>
      </c>
      <c r="C18" s="46" t="s">
        <v>19</v>
      </c>
      <c r="D18" s="91" t="s">
        <v>277</v>
      </c>
      <c r="E18" s="92" t="s">
        <v>215</v>
      </c>
      <c r="F18" s="92" t="s">
        <v>215</v>
      </c>
      <c r="G18" s="92" t="s">
        <v>216</v>
      </c>
      <c r="H18" s="92" t="s">
        <v>216</v>
      </c>
      <c r="I18" s="91"/>
      <c r="J18" s="92" t="s">
        <v>218</v>
      </c>
      <c r="K18" s="92" t="s">
        <v>218</v>
      </c>
      <c r="L18" s="92" t="s">
        <v>218</v>
      </c>
      <c r="M18" s="92" t="s">
        <v>218</v>
      </c>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60" s="15" customFormat="1" ht="92.25" customHeight="1" thickBot="1" x14ac:dyDescent="0.3">
      <c r="B19" s="215"/>
      <c r="C19" s="45" t="s">
        <v>18</v>
      </c>
      <c r="D19" s="91" t="s">
        <v>222</v>
      </c>
      <c r="E19" s="92" t="s">
        <v>223</v>
      </c>
      <c r="F19" s="92" t="s">
        <v>224</v>
      </c>
      <c r="G19" s="92" t="s">
        <v>225</v>
      </c>
      <c r="H19" s="92" t="s">
        <v>226</v>
      </c>
      <c r="I19" s="91"/>
      <c r="J19" s="92"/>
      <c r="K19" s="92"/>
      <c r="L19" s="92"/>
      <c r="M19" s="92"/>
      <c r="N19" s="16"/>
      <c r="O19" s="16"/>
      <c r="P19" s="16"/>
      <c r="Q19" s="16"/>
      <c r="R19" s="16"/>
      <c r="S19" s="16"/>
      <c r="T19" s="16"/>
      <c r="U19" s="16"/>
      <c r="V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row>
    <row r="20" spans="1:260" s="13" customFormat="1" ht="30" customHeight="1" x14ac:dyDescent="0.25">
      <c r="A20" s="7"/>
      <c r="B20" s="215"/>
      <c r="C20" s="47" t="s">
        <v>20</v>
      </c>
      <c r="D20" s="91" t="s">
        <v>21</v>
      </c>
      <c r="E20" s="92" t="s">
        <v>22</v>
      </c>
      <c r="F20" s="92" t="s">
        <v>23</v>
      </c>
      <c r="G20" s="92" t="s">
        <v>21</v>
      </c>
      <c r="H20" s="92" t="s">
        <v>24</v>
      </c>
      <c r="I20" s="91"/>
      <c r="J20" s="92"/>
      <c r="K20" s="92"/>
      <c r="L20" s="92"/>
      <c r="M20" s="92"/>
      <c r="O20" s="8"/>
      <c r="P20" s="7"/>
      <c r="Q20" s="8"/>
      <c r="R20" s="7"/>
      <c r="S20" s="7"/>
      <c r="T20" s="7"/>
      <c r="U20" s="7"/>
      <c r="V20" s="7"/>
      <c r="W20" s="7"/>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row>
    <row r="21" spans="1:260" s="15" customFormat="1" ht="50.1" customHeight="1" x14ac:dyDescent="0.25">
      <c r="B21" s="215"/>
      <c r="C21" s="47" t="s">
        <v>173</v>
      </c>
      <c r="D21" s="91" t="s">
        <v>27</v>
      </c>
      <c r="E21" s="92" t="s">
        <v>174</v>
      </c>
      <c r="F21" s="92" t="s">
        <v>28</v>
      </c>
      <c r="G21" s="92" t="s">
        <v>29</v>
      </c>
      <c r="H21" s="92" t="s">
        <v>30</v>
      </c>
      <c r="I21" s="91"/>
      <c r="J21" s="92"/>
      <c r="K21" s="92"/>
      <c r="L21" s="92"/>
      <c r="M21" s="92"/>
      <c r="N21" s="16"/>
      <c r="O21" s="16"/>
      <c r="P21" s="16"/>
      <c r="Q21" s="16"/>
      <c r="R21" s="16"/>
      <c r="S21" s="16"/>
      <c r="T21" s="16"/>
      <c r="U21" s="16"/>
      <c r="V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row>
    <row r="22" spans="1:260" s="15" customFormat="1" ht="30" customHeight="1" x14ac:dyDescent="0.25">
      <c r="B22" s="215"/>
      <c r="C22" s="47" t="s">
        <v>31</v>
      </c>
      <c r="D22" s="91" t="s">
        <v>192</v>
      </c>
      <c r="E22" s="92" t="s">
        <v>192</v>
      </c>
      <c r="F22" s="92" t="s">
        <v>191</v>
      </c>
      <c r="G22" s="92" t="s">
        <v>75</v>
      </c>
      <c r="H22" s="92" t="s">
        <v>194</v>
      </c>
      <c r="I22" s="91"/>
      <c r="J22" s="92"/>
      <c r="K22" s="92"/>
      <c r="L22" s="92"/>
      <c r="M22" s="92"/>
      <c r="N22" s="16"/>
      <c r="O22" s="16"/>
      <c r="P22" s="16"/>
      <c r="Q22" s="16"/>
      <c r="R22" s="16"/>
      <c r="S22" s="16"/>
      <c r="T22" s="16"/>
      <c r="U22" s="16"/>
      <c r="V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row>
    <row r="23" spans="1:260" s="15" customFormat="1" ht="30" customHeight="1" thickBot="1" x14ac:dyDescent="0.3">
      <c r="B23" s="216"/>
      <c r="C23" s="48" t="s">
        <v>32</v>
      </c>
      <c r="D23" s="91" t="s">
        <v>169</v>
      </c>
      <c r="E23" s="92" t="s">
        <v>170</v>
      </c>
      <c r="F23" s="92"/>
      <c r="G23" s="92"/>
      <c r="H23" s="92"/>
      <c r="I23" s="91"/>
      <c r="J23" s="92"/>
      <c r="K23" s="92"/>
      <c r="L23" s="92"/>
      <c r="M23" s="92"/>
      <c r="N23" s="16"/>
      <c r="O23" s="16"/>
      <c r="P23" s="16"/>
      <c r="Q23" s="16"/>
      <c r="R23" s="16"/>
      <c r="S23" s="16"/>
      <c r="T23" s="16"/>
      <c r="U23" s="16"/>
      <c r="V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row>
    <row r="24" spans="1:260" s="15" customFormat="1" ht="30" customHeight="1" x14ac:dyDescent="0.25">
      <c r="B24" s="210" t="s">
        <v>166</v>
      </c>
      <c r="C24" s="81" t="s">
        <v>219</v>
      </c>
      <c r="D24" s="93" t="s">
        <v>34</v>
      </c>
      <c r="E24" s="94" t="s">
        <v>35</v>
      </c>
      <c r="F24" s="94" t="s">
        <v>34</v>
      </c>
      <c r="G24" s="94" t="s">
        <v>34</v>
      </c>
      <c r="H24" s="94" t="s">
        <v>34</v>
      </c>
      <c r="I24" s="94"/>
      <c r="J24" s="94"/>
      <c r="K24" s="94"/>
      <c r="L24" s="94"/>
      <c r="M24" s="94"/>
      <c r="N24" s="16"/>
      <c r="O24" s="16"/>
      <c r="P24" s="16"/>
      <c r="Q24" s="16"/>
      <c r="R24" s="16"/>
      <c r="S24" s="16"/>
      <c r="T24" s="16"/>
      <c r="U24" s="16"/>
      <c r="V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row>
    <row r="25" spans="1:260" s="15" customFormat="1" ht="30" customHeight="1" x14ac:dyDescent="0.25">
      <c r="B25" s="210"/>
      <c r="C25" s="82" t="s">
        <v>36</v>
      </c>
      <c r="D25" s="95" t="s">
        <v>171</v>
      </c>
      <c r="E25" s="96" t="s">
        <v>37</v>
      </c>
      <c r="F25" s="96"/>
      <c r="G25" s="96"/>
      <c r="H25" s="96"/>
      <c r="I25" s="96"/>
      <c r="J25" s="96"/>
      <c r="K25" s="96"/>
      <c r="L25" s="96"/>
      <c r="M25" s="96"/>
      <c r="N25" s="16"/>
      <c r="O25" s="16"/>
      <c r="P25" s="16"/>
      <c r="Q25" s="16"/>
      <c r="R25" s="16"/>
      <c r="S25" s="16"/>
      <c r="T25" s="16"/>
      <c r="U25" s="16"/>
      <c r="V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row>
    <row r="26" spans="1:260" s="15" customFormat="1" ht="30" customHeight="1" x14ac:dyDescent="0.25">
      <c r="B26" s="210"/>
      <c r="C26" s="83" t="s">
        <v>38</v>
      </c>
      <c r="D26" s="97">
        <v>4752000000</v>
      </c>
      <c r="E26" s="98">
        <v>50000</v>
      </c>
      <c r="F26" s="98">
        <v>100000</v>
      </c>
      <c r="G26" s="98">
        <v>1000000</v>
      </c>
      <c r="H26" s="98"/>
      <c r="I26" s="98"/>
      <c r="J26" s="98"/>
      <c r="K26" s="98"/>
      <c r="L26" s="98"/>
      <c r="M26" s="98"/>
      <c r="N26" s="16"/>
      <c r="O26" s="16"/>
      <c r="P26" s="16"/>
      <c r="Q26" s="16"/>
      <c r="R26" s="16"/>
      <c r="S26" s="16"/>
      <c r="T26" s="16"/>
      <c r="U26" s="16"/>
      <c r="V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row>
    <row r="27" spans="1:260" s="15" customFormat="1" ht="48" customHeight="1" x14ac:dyDescent="0.25">
      <c r="B27" s="210"/>
      <c r="C27" s="83" t="s">
        <v>39</v>
      </c>
      <c r="D27" s="99" t="s">
        <v>69</v>
      </c>
      <c r="E27" s="96" t="s">
        <v>103</v>
      </c>
      <c r="F27" s="96" t="s">
        <v>41</v>
      </c>
      <c r="G27" s="96" t="s">
        <v>96</v>
      </c>
      <c r="H27" s="96" t="s">
        <v>94</v>
      </c>
      <c r="I27" s="96"/>
      <c r="J27" s="96"/>
      <c r="K27" s="96"/>
      <c r="L27" s="96"/>
      <c r="M27" s="96"/>
      <c r="N27" s="16"/>
      <c r="O27" s="16"/>
      <c r="P27" s="16"/>
      <c r="Q27" s="16"/>
      <c r="R27" s="16"/>
      <c r="S27" s="16"/>
      <c r="T27" s="16"/>
      <c r="U27" s="16"/>
      <c r="V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row>
    <row r="28" spans="1:260" s="15" customFormat="1" ht="33.75" customHeight="1" x14ac:dyDescent="0.25">
      <c r="B28" s="210"/>
      <c r="C28" s="83" t="s">
        <v>43</v>
      </c>
      <c r="D28" s="40" t="s">
        <v>14</v>
      </c>
      <c r="E28" s="41" t="s">
        <v>14</v>
      </c>
      <c r="F28" s="41" t="s">
        <v>14</v>
      </c>
      <c r="G28" s="41" t="s">
        <v>13</v>
      </c>
      <c r="H28" s="41"/>
      <c r="I28" s="41"/>
      <c r="J28" s="41"/>
      <c r="K28" s="41"/>
      <c r="L28" s="41"/>
      <c r="M28" s="41"/>
      <c r="N28" s="16"/>
      <c r="O28" s="16"/>
      <c r="P28" s="16"/>
      <c r="Q28" s="16"/>
      <c r="R28" s="16"/>
      <c r="S28" s="16"/>
      <c r="T28" s="16"/>
      <c r="U28" s="16"/>
      <c r="V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row>
    <row r="29" spans="1:260" s="15" customFormat="1" ht="30" customHeight="1" x14ac:dyDescent="0.25">
      <c r="B29" s="210"/>
      <c r="C29" s="83" t="s">
        <v>44</v>
      </c>
      <c r="D29" s="39">
        <f>IFERROR(VLOOKUP(D28,tablas!$I$27:$L$30,2,0),"")</f>
        <v>0.10000100000000001</v>
      </c>
      <c r="E29" s="35">
        <f>IFERROR(VLOOKUP(E28,tablas!$I$27:$L$30,2,0),"")</f>
        <v>0.10000100000000001</v>
      </c>
      <c r="F29" s="35">
        <f>IFERROR(VLOOKUP(F28,tablas!$I$27:$L$30,2,0),"")</f>
        <v>0.10000100000000001</v>
      </c>
      <c r="G29" s="35">
        <f>IFERROR(VLOOKUP(G28,tablas!$I$27:$L$30,2,0),"")</f>
        <v>0.15001</v>
      </c>
      <c r="H29" s="35" t="str">
        <f>IFERROR(VLOOKUP(H28,tablas!$I$27:$L$30,2,0),"")</f>
        <v/>
      </c>
      <c r="I29" s="35"/>
      <c r="J29" s="35"/>
      <c r="K29" s="35"/>
      <c r="L29" s="35"/>
      <c r="M29" s="35"/>
      <c r="N29" s="16"/>
      <c r="O29" s="16"/>
      <c r="P29" s="16"/>
      <c r="Q29" s="16"/>
      <c r="R29" s="16"/>
      <c r="S29" s="16"/>
      <c r="T29" s="16"/>
      <c r="U29" s="16"/>
      <c r="V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row>
    <row r="30" spans="1:260" s="15" customFormat="1" ht="30" customHeight="1" x14ac:dyDescent="0.25">
      <c r="B30" s="210"/>
      <c r="C30" s="83" t="s">
        <v>45</v>
      </c>
      <c r="D30" s="39">
        <f>IFERROR(VLOOKUP(D28,tablas!$I$27:$L$30,3,0),"")</f>
        <v>0.15</v>
      </c>
      <c r="E30" s="35">
        <f>IFERROR(VLOOKUP(E28,tablas!$I$27:$L$30,3,0),"")</f>
        <v>0.15</v>
      </c>
      <c r="F30" s="35">
        <f>IFERROR(VLOOKUP(F28,tablas!$I$27:$L$30,3,0),"")</f>
        <v>0.15</v>
      </c>
      <c r="G30" s="35">
        <f>IFERROR(VLOOKUP(G28,tablas!$I$27:$L$30,3,0),"")</f>
        <v>0.25</v>
      </c>
      <c r="H30" s="35" t="str">
        <f>IFERROR(VLOOKUP(H28,tablas!$I$27:$L$30,3,0),"")</f>
        <v/>
      </c>
      <c r="I30" s="35"/>
      <c r="J30" s="35"/>
      <c r="K30" s="35"/>
      <c r="L30" s="35"/>
      <c r="M30" s="35"/>
      <c r="N30" s="16"/>
      <c r="O30" s="16"/>
      <c r="P30" s="16"/>
      <c r="Q30" s="16"/>
      <c r="R30" s="16"/>
      <c r="S30" s="16"/>
      <c r="T30" s="16"/>
      <c r="U30" s="16"/>
      <c r="V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row>
    <row r="31" spans="1:260" s="15" customFormat="1" ht="30" customHeight="1" x14ac:dyDescent="0.25">
      <c r="B31" s="210"/>
      <c r="C31" s="83" t="s">
        <v>220</v>
      </c>
      <c r="D31" s="100">
        <v>0.06</v>
      </c>
      <c r="E31" s="101">
        <v>0.1</v>
      </c>
      <c r="F31" s="101">
        <v>0.10199999999999999</v>
      </c>
      <c r="G31" s="101">
        <v>0.2</v>
      </c>
      <c r="H31" s="101"/>
      <c r="I31" s="101"/>
      <c r="J31" s="101"/>
      <c r="K31" s="101"/>
      <c r="L31" s="101"/>
      <c r="M31" s="101"/>
      <c r="N31" s="16"/>
      <c r="O31" s="16"/>
      <c r="P31" s="16"/>
      <c r="Q31" s="16"/>
      <c r="R31" s="16"/>
      <c r="S31" s="16"/>
      <c r="T31" s="16"/>
      <c r="U31" s="16"/>
      <c r="V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row>
    <row r="32" spans="1:260" s="15" customFormat="1" ht="30" customHeight="1" thickBot="1" x14ac:dyDescent="0.3">
      <c r="B32" s="211"/>
      <c r="C32" s="84" t="s">
        <v>172</v>
      </c>
      <c r="D32" s="42">
        <f>IFERROR(IF(D24="Cuantitativa",D26*D31,""),"")</f>
        <v>285120000</v>
      </c>
      <c r="E32" s="42" t="str">
        <f t="shared" ref="E32:J32" si="0">IFERROR(IF(E24="Cuantitativa",E26*E31,""),"")</f>
        <v/>
      </c>
      <c r="F32" s="42">
        <f t="shared" si="0"/>
        <v>10200</v>
      </c>
      <c r="G32" s="42">
        <f t="shared" si="0"/>
        <v>200000</v>
      </c>
      <c r="H32" s="42">
        <f t="shared" si="0"/>
        <v>0</v>
      </c>
      <c r="I32" s="42" t="str">
        <f t="shared" si="0"/>
        <v/>
      </c>
      <c r="J32" s="42" t="str">
        <f t="shared" si="0"/>
        <v/>
      </c>
      <c r="K32" s="42" t="str">
        <f t="shared" ref="K32:M32" si="1">IFERROR(IF(K24="Cuantitativa",K26*K31,""),"")</f>
        <v/>
      </c>
      <c r="L32" s="42" t="str">
        <f t="shared" si="1"/>
        <v/>
      </c>
      <c r="M32" s="42" t="str">
        <f t="shared" si="1"/>
        <v/>
      </c>
      <c r="N32" s="16"/>
      <c r="O32" s="16"/>
      <c r="P32" s="16"/>
      <c r="Q32" s="16"/>
      <c r="R32" s="16"/>
      <c r="S32" s="16"/>
      <c r="T32" s="16"/>
      <c r="U32" s="16"/>
      <c r="V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row>
    <row r="33" spans="2:258" s="15" customFormat="1" ht="51" customHeight="1" thickBot="1" x14ac:dyDescent="0.3">
      <c r="B33" s="212" t="s">
        <v>190</v>
      </c>
      <c r="C33" s="32" t="s">
        <v>206</v>
      </c>
      <c r="D33" s="130"/>
      <c r="E33" s="131"/>
      <c r="F33" s="131"/>
      <c r="G33" s="131"/>
      <c r="H33" s="131"/>
      <c r="I33" s="131"/>
      <c r="J33" s="131"/>
      <c r="K33" s="131"/>
      <c r="L33" s="131"/>
      <c r="M33" s="131"/>
      <c r="N33" s="16"/>
      <c r="O33" s="16"/>
      <c r="P33" s="16"/>
      <c r="Q33" s="16"/>
      <c r="R33" s="16"/>
      <c r="S33" s="16"/>
      <c r="T33" s="16"/>
      <c r="U33" s="16"/>
      <c r="V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row>
    <row r="34" spans="2:258" s="15" customFormat="1" ht="51" customHeight="1" x14ac:dyDescent="0.25">
      <c r="B34" s="213"/>
      <c r="C34" s="32" t="s">
        <v>46</v>
      </c>
      <c r="D34" s="102" t="s">
        <v>246</v>
      </c>
      <c r="E34" s="103" t="s">
        <v>246</v>
      </c>
      <c r="F34" s="103" t="s">
        <v>197</v>
      </c>
      <c r="G34" s="103" t="s">
        <v>195</v>
      </c>
      <c r="H34" s="103" t="s">
        <v>195</v>
      </c>
      <c r="I34" s="103"/>
      <c r="J34" s="103"/>
      <c r="K34" s="103"/>
      <c r="L34" s="103"/>
      <c r="M34" s="103"/>
      <c r="N34" s="16"/>
      <c r="O34" s="16"/>
      <c r="P34" s="16"/>
      <c r="Q34" s="16"/>
      <c r="R34" s="16"/>
      <c r="S34" s="16"/>
      <c r="T34" s="16"/>
      <c r="U34" s="16"/>
      <c r="V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row>
    <row r="35" spans="2:258" s="15" customFormat="1" ht="30" customHeight="1" x14ac:dyDescent="0.25">
      <c r="B35" s="213"/>
      <c r="C35" s="33" t="s">
        <v>91</v>
      </c>
      <c r="D35" s="102" t="s">
        <v>198</v>
      </c>
      <c r="E35" s="103" t="s">
        <v>51</v>
      </c>
      <c r="F35" s="103" t="s">
        <v>199</v>
      </c>
      <c r="G35" s="103" t="s">
        <v>200</v>
      </c>
      <c r="H35" s="103" t="s">
        <v>201</v>
      </c>
      <c r="I35" s="103"/>
      <c r="J35" s="103"/>
      <c r="K35" s="103"/>
      <c r="L35" s="103"/>
      <c r="M35" s="103"/>
      <c r="O35" s="16"/>
      <c r="P35" s="16"/>
      <c r="Q35" s="16"/>
      <c r="R35" s="16"/>
      <c r="S35" s="16"/>
      <c r="T35" s="16"/>
      <c r="U35" s="16"/>
      <c r="V35" s="16"/>
    </row>
    <row r="36" spans="2:258" s="15" customFormat="1" ht="30" customHeight="1" x14ac:dyDescent="0.25">
      <c r="B36" s="213"/>
      <c r="C36" s="33" t="s">
        <v>49</v>
      </c>
      <c r="D36" s="102" t="s">
        <v>248</v>
      </c>
      <c r="E36" s="103" t="s">
        <v>208</v>
      </c>
      <c r="F36" s="103" t="s">
        <v>211</v>
      </c>
      <c r="G36" s="103" t="s">
        <v>249</v>
      </c>
      <c r="H36" s="103" t="s">
        <v>210</v>
      </c>
      <c r="I36" s="103"/>
      <c r="J36" s="103"/>
      <c r="K36" s="103"/>
      <c r="L36" s="103"/>
      <c r="M36" s="103"/>
      <c r="O36" s="16"/>
      <c r="P36" s="16"/>
      <c r="Q36" s="16"/>
      <c r="R36" s="16"/>
      <c r="S36" s="16"/>
      <c r="T36" s="16"/>
      <c r="U36" s="16"/>
      <c r="V36" s="16"/>
    </row>
    <row r="37" spans="2:258" s="15" customFormat="1" ht="132.75" customHeight="1" x14ac:dyDescent="0.25">
      <c r="B37" s="213"/>
      <c r="C37" s="33" t="s">
        <v>267</v>
      </c>
      <c r="D37" s="103" t="s">
        <v>235</v>
      </c>
      <c r="E37" s="103" t="s">
        <v>235</v>
      </c>
      <c r="F37" s="103" t="s">
        <v>232</v>
      </c>
      <c r="G37" s="103" t="s">
        <v>234</v>
      </c>
      <c r="H37" s="103" t="s">
        <v>234</v>
      </c>
      <c r="I37" s="103"/>
      <c r="J37" s="103"/>
      <c r="K37" s="103"/>
      <c r="L37" s="103"/>
      <c r="M37" s="103"/>
      <c r="O37" s="16"/>
      <c r="P37" s="16"/>
      <c r="Q37" s="16"/>
      <c r="R37" s="16"/>
      <c r="S37" s="16"/>
      <c r="T37" s="16"/>
      <c r="U37" s="16"/>
      <c r="V37" s="16"/>
    </row>
    <row r="38" spans="2:258" s="15" customFormat="1" ht="30" customHeight="1" x14ac:dyDescent="0.25">
      <c r="B38" s="213"/>
      <c r="C38" s="33" t="s">
        <v>130</v>
      </c>
      <c r="D38" s="102" t="s">
        <v>137</v>
      </c>
      <c r="E38" s="103" t="s">
        <v>138</v>
      </c>
      <c r="F38" s="103" t="s">
        <v>132</v>
      </c>
      <c r="G38" s="103" t="s">
        <v>138</v>
      </c>
      <c r="H38" s="103" t="s">
        <v>132</v>
      </c>
      <c r="I38" s="103"/>
      <c r="J38" s="103"/>
      <c r="K38" s="103"/>
      <c r="L38" s="103"/>
      <c r="M38" s="103"/>
      <c r="O38" s="16"/>
      <c r="P38" s="16"/>
      <c r="Q38" s="16"/>
      <c r="R38" s="16"/>
      <c r="S38" s="16"/>
      <c r="T38" s="16"/>
      <c r="U38" s="16"/>
      <c r="V38" s="16"/>
    </row>
    <row r="39" spans="2:258" s="15" customFormat="1" ht="30" customHeight="1" x14ac:dyDescent="0.25">
      <c r="B39" s="213"/>
      <c r="C39" s="33" t="s">
        <v>269</v>
      </c>
      <c r="D39" s="102" t="s">
        <v>228</v>
      </c>
      <c r="E39" s="103" t="s">
        <v>230</v>
      </c>
      <c r="F39" s="103" t="s">
        <v>228</v>
      </c>
      <c r="G39" s="103" t="s">
        <v>230</v>
      </c>
      <c r="H39" s="103" t="s">
        <v>230</v>
      </c>
      <c r="I39" s="103"/>
      <c r="J39" s="103"/>
      <c r="K39" s="103"/>
      <c r="L39" s="103"/>
      <c r="M39" s="103"/>
      <c r="O39" s="16"/>
      <c r="P39" s="16"/>
      <c r="Q39" s="16"/>
      <c r="R39" s="16"/>
      <c r="S39" s="16"/>
      <c r="T39" s="16"/>
      <c r="U39" s="16"/>
      <c r="V39" s="16"/>
    </row>
    <row r="40" spans="2:258" s="15" customFormat="1" ht="82.5" customHeight="1" x14ac:dyDescent="0.25">
      <c r="B40" s="213"/>
      <c r="C40" s="33" t="s">
        <v>53</v>
      </c>
      <c r="D40" s="104">
        <v>558400000</v>
      </c>
      <c r="E40" s="105">
        <v>0.1</v>
      </c>
      <c r="F40" s="106">
        <v>10</v>
      </c>
      <c r="G40" s="106">
        <v>40000000</v>
      </c>
      <c r="H40" s="107">
        <v>0.05</v>
      </c>
      <c r="I40" s="107">
        <v>0.1</v>
      </c>
      <c r="J40" s="108"/>
      <c r="K40" s="108"/>
      <c r="L40" s="108"/>
      <c r="M40" s="108"/>
    </row>
    <row r="41" spans="2:258" s="15" customFormat="1" ht="58.5" customHeight="1" thickBot="1" x14ac:dyDescent="0.3">
      <c r="B41" s="214"/>
      <c r="C41" s="34" t="s">
        <v>231</v>
      </c>
      <c r="D41" s="51" t="str">
        <f>IFERROR(VLOOKUP(D20,Tabla19[],IF(D24="Cuantitativa",IF(D40&gt;D32,3,2),IF(D40&lt;D31,2,3)),FALSE),"")</f>
        <v>ANTIECONÓMICO</v>
      </c>
      <c r="E41" s="44" t="str">
        <f>IFERROR(VLOOKUP(E20,Tabla19[],IF(E24="Cuantitativa",IF(E40&gt;E32,3,2),IF(E40&lt;E31,2,3)),FALSE),"")</f>
        <v>INEFICAZ</v>
      </c>
      <c r="F41" s="44" t="str">
        <f>IFERROR(VLOOKUP(F20,Tabla19[],IF(F24="Cuantitativa",IF(F40&gt;F32,3,2),IF(F40&lt;F31,2,3)),FALSE),"")</f>
        <v>ECONÓMICO EFECTIVO</v>
      </c>
      <c r="G41" s="44" t="str">
        <f>IFERROR(VLOOKUP(G20,Tabla19[],IF(G24="Cuantitativa",IF(G40&gt;G32,3,2),IF(G40&lt;G31,2,3)),FALSE),"")</f>
        <v>ANTIECONÓMICO</v>
      </c>
      <c r="H41" s="44" t="str">
        <f>IFERROR(VLOOKUP(H20,Tabla19[],IF(H24="Cuantitativa",IF(H40&gt;H32,3,2),IF(H40&lt;H31,2,3)),FALSE),"")</f>
        <v>INEFECTIVO</v>
      </c>
      <c r="I41" s="44" t="str">
        <f>IFERROR(VLOOKUP(I20,Tabla19[],IF(I24="Cuantitativa",IF(I40&gt;I32,3,2),IF(I40&lt;I31,2,3)),FALSE),"")</f>
        <v/>
      </c>
      <c r="J41" s="44" t="str">
        <f>IFERROR(VLOOKUP(J20,Tabla19[],IF(J24="Cuantitativa",IF(J40&gt;J32,3,2),IF(J40&lt;J31,2,3)),FALSE),"")</f>
        <v/>
      </c>
      <c r="K41" s="44" t="str">
        <f>IFERROR(VLOOKUP(K20,Tabla19[],IF(K24="Cuantitativa",IF(K40&gt;K32,3,2),IF(K40&lt;K31,2,3)),FALSE),"")</f>
        <v/>
      </c>
      <c r="L41" s="44" t="str">
        <f>IFERROR(VLOOKUP(L20,Tabla19[],IF(L24="Cuantitativa",IF(L40&gt;L32,3,2),IF(L40&lt;L31,2,3)),FALSE),"")</f>
        <v/>
      </c>
      <c r="M41" s="44" t="str">
        <f>IFERROR(VLOOKUP(M20,Tabla19[],IF(M24="Cuantitativa",IF(M40&gt;M32,3,2),IF(M40&lt;M31,2,3)),FALSE),"")</f>
        <v/>
      </c>
    </row>
    <row r="42" spans="2:258" s="15" customFormat="1" ht="21" customHeight="1" x14ac:dyDescent="0.25">
      <c r="B42" s="23"/>
      <c r="C42" s="19"/>
      <c r="D42" s="43"/>
      <c r="E42" s="23"/>
      <c r="F42" s="23"/>
      <c r="G42" s="23"/>
      <c r="H42" s="23"/>
      <c r="I42" s="23"/>
      <c r="J42" s="23"/>
    </row>
    <row r="43" spans="2:258" ht="15.75" thickBot="1" x14ac:dyDescent="0.3">
      <c r="B43" s="22"/>
      <c r="C43" s="22"/>
      <c r="D43" s="22"/>
      <c r="E43" s="22"/>
      <c r="F43" s="22"/>
      <c r="G43" s="22"/>
      <c r="H43" s="22"/>
      <c r="I43" s="22"/>
      <c r="J43" s="22"/>
      <c r="N43" s="15"/>
    </row>
    <row r="44" spans="2:258" ht="105" customHeight="1" x14ac:dyDescent="0.25">
      <c r="B44" s="198" t="s">
        <v>54</v>
      </c>
      <c r="C44" s="199"/>
      <c r="D44" s="109" t="e">
        <f>tablas!J55</f>
        <v>#REF!</v>
      </c>
      <c r="E44" s="110" t="e">
        <f>tablas!J56</f>
        <v>#REF!</v>
      </c>
      <c r="F44" s="110" t="e">
        <f>tablas!J57</f>
        <v>#REF!</v>
      </c>
      <c r="G44" s="110" t="e">
        <f>tablas!J58</f>
        <v>#REF!</v>
      </c>
      <c r="H44" s="111" t="e">
        <f>tablas!J59</f>
        <v>#REF!</v>
      </c>
      <c r="I44" s="192" t="s">
        <v>229</v>
      </c>
      <c r="J44" s="193"/>
      <c r="K44" s="223" t="s">
        <v>221</v>
      </c>
      <c r="L44" s="224"/>
      <c r="M44" s="136" t="s">
        <v>250</v>
      </c>
      <c r="N44" s="15"/>
    </row>
    <row r="45" spans="2:258" ht="42.75" customHeight="1" x14ac:dyDescent="0.25">
      <c r="B45" s="200" t="s">
        <v>21</v>
      </c>
      <c r="C45" s="201"/>
      <c r="D45" s="112" t="str">
        <f>IFERROR(IF(COUNTIFS($D$19:$J$19,D$44,$D$41:$J$41,"*ANTIECONÓMICO*")/COUNTIFS($D$19:$J$19,D$44,$D$20:$J$20,"*Economía*")&gt;25%,"ANTIECONÓMICO","ECONÓMICO" ),"")</f>
        <v/>
      </c>
      <c r="E45" s="113" t="str">
        <f>IFERROR(IF(COUNTIFS($D$19:$J$19,E$44,$D$41:$J$41,"*ANTIECONÓMICO*")/COUNTIFS($D$19:$J$19,E$44,$D$20:$J$20,"*Economía*")&gt;25%,"ANTIECONÓMICO","ECONÓMICO" ),"")</f>
        <v/>
      </c>
      <c r="F45" s="113" t="str">
        <f>IFERROR(IF(COUNTIFS($D$19:$J$19,F$44,$D$41:$J$41,"*ANTIECONÓMICO*")/COUNTIFS($D$19:$J$19,F$44,$D$20:$J$20,"*Economía*")&gt;25%,"ANTIECONÓMICO","ECONÓMICO" ),"")</f>
        <v/>
      </c>
      <c r="G45" s="113" t="str">
        <f>IFERROR(IF(COUNTIFS($D$19:$J$19,G$44,$D$41:$J$41,"*ANTIECONÓMICO*")/COUNTIFS($D$19:$J$19,G$44,$D$20:$J$20,"*Economía*")&gt;25%,"ANTIECONÓMICO","ECONÓMICO" ),"")</f>
        <v/>
      </c>
      <c r="H45" s="114" t="str">
        <f>IFERROR(IF(COUNTIFS($D$19:$J$19,H$44,$D$41:$J$41,"*ANTIECONÓMICO*")/COUNTIFS($D$19:$J$19,H$44,$D$20:$J$20,"*Economía*")&gt;25%,"ANTIECONÓMICO","ECONÓMICO" ),"")</f>
        <v/>
      </c>
      <c r="I45" s="194" t="str">
        <f>IFERROR(IF(COUNTIF(D45:H45,"ECONÓMICO")/COUNTIF(D45:H45,"*ECONÓMICO")&gt;=75%,"ECONÓMICO","ANTIECONÓMICO"),"")</f>
        <v/>
      </c>
      <c r="J45" s="195"/>
      <c r="K45" s="217" t="str">
        <f>IFERROR(IF(COUNTIF($D$37:$M$37,"*espacio de mejora*")/COUNTIF($D$37:$M$37,"*")&gt;=75%,"MEJORA","INCUMPLIMIENTO"),"")</f>
        <v>MEJORA</v>
      </c>
      <c r="L45" s="220" t="str">
        <f>IFERROR(IF(COUNTIF($D$39:$M$39,"RIESGO FISCAL")/COUNTIF($D$39:$M$39,"*RIESGO FISCAL")&gt;=25%,"RIESGO FISCAL","SIN RIESGO"),"")</f>
        <v>RIESGO FISCAL</v>
      </c>
      <c r="M45" s="217" t="s">
        <v>251</v>
      </c>
      <c r="N45" s="15"/>
    </row>
    <row r="46" spans="2:258" ht="42.75" customHeight="1" x14ac:dyDescent="0.25">
      <c r="B46" s="200" t="s">
        <v>55</v>
      </c>
      <c r="C46" s="201"/>
      <c r="D46" s="112" t="str">
        <f>IFERROR(IF((COUNTIFS($D$19:$J$19,D$44,$D$41:$J$41,"*INEFICIENTE*")+COUNTIFS($D$19:$J$19,D$44,$D$41:$J$41,"*INEFECTIVO*"))/COUNTIFS($D$19:$J$19,D$44,$D$20:$J$20,"*Eficiencia*")&gt;25%,"INEFICIENTE","EFICIENTE" ),"")</f>
        <v/>
      </c>
      <c r="E46" s="113" t="str">
        <f>IFERROR(IF((COUNTIFS($D$19:$J$19,E$44,$D$41:$J$41,"*INEFICIENTE*")+COUNTIFS($D$19:$J$19,E$44,$D$41:$J$41,"*INEFECTIVO*"))/COUNTIFS($D$19:$J$19,E$44,$D$20:$J$20,"*Eficiencia*")&gt;25%,"INEFICIENTE","EFICIENTE" ),"")</f>
        <v/>
      </c>
      <c r="F46" s="113" t="str">
        <f>IFERROR(IF((COUNTIFS($D$19:$J$19,F$44,$D$41:$J$41,"*INEFICIENTE*")+COUNTIFS($D$19:$J$19,F$44,$D$41:$J$41,"*INEFECTIVO*"))/COUNTIFS($D$19:$J$19,F$44,$D$20:$J$20,"*Eficiencia*")&gt;25%,"INEFICIENTE","EFICIENTE" ),"")</f>
        <v/>
      </c>
      <c r="G46" s="113" t="str">
        <f>IFERROR(IF((COUNTIFS($D$19:$J$19,G$44,$D$41:$J$41,"*INEFICIENTE*")+COUNTIFS($D$19:$J$19,G$44,$D$41:$J$41,"*INEFECTIVO*"))/COUNTIFS($D$19:$J$19,G$44,$D$20:$J$20,"*Eficiencia*")&gt;25%,"INEFICIENTE","EFICIENTE" ),"")</f>
        <v/>
      </c>
      <c r="H46" s="114" t="str">
        <f>IFERROR(IF((COUNTIFS($D$19:$J$19,H$44,$D$41:$J$41,"*INEFICIENTE*")+COUNTIFS($D$19:$J$19,H$44,$D$41:$J$41,"*INEFECTIVO*"))/COUNTIFS($D$19:$J$19,H$44,$D$20:$J$20,"*Eficiencia*")&gt;25%,"INEFICIENTE","EFICIENTE" ),"")</f>
        <v/>
      </c>
      <c r="I46" s="194" t="str">
        <f>IFERROR(IF(COUNTIF(D46:H46,"EFICIENTE")/COUNTIF(D46:H46,"*EFICIENTE")&gt;=75%,"EFICIENTE","INEFICIENTE"),"")</f>
        <v/>
      </c>
      <c r="J46" s="195"/>
      <c r="K46" s="218"/>
      <c r="L46" s="221"/>
      <c r="M46" s="218"/>
    </row>
    <row r="47" spans="2:258" ht="42.75" customHeight="1" x14ac:dyDescent="0.25">
      <c r="B47" s="200" t="s">
        <v>22</v>
      </c>
      <c r="C47" s="201"/>
      <c r="D47" s="112" t="str">
        <f>IFERROR(IF((COUNTIFS($D$19:$J$19,D$44,$D$41:$J$41,"*INEFICAZ*")+COUNTIFS($D$19:$J$19,D$44,$D$41:$J$41,"*INEFECTIVO*"))/COUNTIFS($D$19:$J$19,D$44,$D$20:$J$20,"*Eficacia*")&gt;25%,"INEFICAZ","EFICAZ" ),"")</f>
        <v/>
      </c>
      <c r="E47" s="113" t="str">
        <f>IFERROR(IF((COUNTIFS($D$19:$J$19,E$44,$D$41:$J$41,"*INEFICAZ*")+COUNTIFS($D$19:$J$19,E$44,$D$41:$J$41,"*INEFECTIVO*"))/COUNTIFS($D$19:$J$19,E$44,$D$20:$J$20,"*Eficacia*")&gt;25%,"INEFICAZ","EFICAZ" ),"")</f>
        <v/>
      </c>
      <c r="F47" s="113" t="str">
        <f>IFERROR(IF((COUNTIFS($D$19:$J$19,F$44,$D$41:$J$41,"*INEFICAZ*")+COUNTIFS($D$19:$J$19,F$44,$D$41:$J$41,"*INEFECTIVO*"))/COUNTIFS($D$19:$J$19,F$44,$D$20:$J$20,"*Eficacia*")&gt;25%,"INEFICAZ","EFICAZ" ),"")</f>
        <v/>
      </c>
      <c r="G47" s="113" t="str">
        <f>IFERROR(IF((COUNTIFS($D$19:$J$19,G$44,$D$41:$J$41,"*INEFICAZ*")+COUNTIFS($D$19:$J$19,G$44,$D$41:$J$41,"*INEFECTIVO*"))/COUNTIFS($D$19:$J$19,G$44,$D$20:$J$20,"*Eficacia*")&gt;25%,"INEFICAZ","EFICAZ" ),"")</f>
        <v/>
      </c>
      <c r="H47" s="114" t="str">
        <f>IFERROR(IF((COUNTIFS($D$19:$J$19,H$44,$D$41:$J$41,"*INEFICAZ*")+COUNTIFS($D$19:$J$19,H$44,$D$41:$J$41,"*INEFECTIVO*"))/COUNTIFS($D$19:$J$19,H$44,$D$20:$J$20,"*Eficacia*")&gt;25%,"INEFICAZ","EFICAZ" ),"")</f>
        <v/>
      </c>
      <c r="I47" s="194" t="str">
        <f>IFERROR(IF(COUNTIF(D47:H47,"EFICAZ")/COUNTIF(D47:H47,"*EFICAZ")&gt;=75%,"EFICAZ","INEFICAZ"),"")</f>
        <v/>
      </c>
      <c r="J47" s="195"/>
      <c r="K47" s="218"/>
      <c r="L47" s="221"/>
      <c r="M47" s="218"/>
    </row>
    <row r="48" spans="2:258" ht="42.75" customHeight="1" x14ac:dyDescent="0.25">
      <c r="B48" s="200" t="s">
        <v>24</v>
      </c>
      <c r="C48" s="201"/>
      <c r="D48" s="112" t="str">
        <f>IFERROR(IF(COUNTIFS($D$19:$J$19,D$44,$D$41:$J$41,"*INEFECTIVO*")/COUNTIFS($D$19:$J$19,D$44,$D$20:$J$20,"*Eficacia y Eficiencia*")&gt;25%,"INEFECTIVO","EFECTIVO" ),"")</f>
        <v/>
      </c>
      <c r="E48" s="113" t="str">
        <f>IFERROR(IF(COUNTIFS($D$19:$J$19,E$44,$D$41:$J$41,"*INEFECTIVO*")/COUNTIFS($D$19:$J$19,E$44,$D$20:$J$20,"*Eficacia y Eficiencia*")&gt;25%,"INEFECTIVO","EFECTIVO" ),"")</f>
        <v/>
      </c>
      <c r="F48" s="113" t="str">
        <f>IFERROR(IF(COUNTIFS($D$19:$J$19,F$44,$D$41:$J$41,"*INEFECTIVO*")/COUNTIFS($D$19:$J$19,F$44,$D$20:$J$20,"*Eficacia y Eficiencia*")&gt;25%,"INEFECTIVO","EFECTIVO" ),"")</f>
        <v/>
      </c>
      <c r="G48" s="113" t="str">
        <f>IFERROR(IF(COUNTIFS($D$19:$J$19,G$44,$D$41:$J$41,"*INEFECTIVO*")/COUNTIFS($D$19:$J$19,G$44,$D$20:$J$20,"*Eficacia y Eficiencia*")&gt;25%,"INEFECTIVO","EFECTIVO" ),"")</f>
        <v/>
      </c>
      <c r="H48" s="114" t="str">
        <f>IFERROR(IF(COUNTIFS($D$19:$J$19,H$44,$D$41:$J$41,"*INEFECTIVO*")/COUNTIFS($D$19:$J$19,H$44,$D$20:$J$20,"*Eficacia y Eficiencia*")&gt;25%,"INEFECTIVO","EFECTIVO" ),"")</f>
        <v/>
      </c>
      <c r="I48" s="194" t="str">
        <f>IFERROR(IF(COUNTIF(D48:H48,"EFECTIVO")/COUNTIF(D48:H48,"*EFECTIVO")&gt;=75%,"EFECTIVO","INEFECTIVO"),"")</f>
        <v/>
      </c>
      <c r="J48" s="195"/>
      <c r="K48" s="218"/>
      <c r="L48" s="221"/>
      <c r="M48" s="218"/>
    </row>
    <row r="49" spans="2:13" ht="54" customHeight="1" x14ac:dyDescent="0.25">
      <c r="B49" s="200" t="s">
        <v>165</v>
      </c>
      <c r="C49" s="201"/>
      <c r="D49" s="115" t="str">
        <f>IFERROR(IF(COUNTIFS($D$19:$J$19,D$44,$D$41:$J$41,"*NI SE INTERNALIZARON NI SE COMPENSARON LAS AFECTACIONES AMBIENTALES*")/COUNTIFS($D$19:$J$19,D$44,$D$20:$J$20,"*Valoración de Costos Ambientales*")&gt;25%,"NI SE INTERNALIZARON NI SE COMPENSARON LAS AFECTACIONES AMBIENTALES","SI SE INTERNALIZARON Y SE COMPENSARON LAS AFECTACIONES AMBIENTALES" ),"")</f>
        <v/>
      </c>
      <c r="E49" s="116" t="str">
        <f>IFERROR(IF(COUNTIFS($D$19:$J$19,E$44,$D$41:$J$41,"*NI SE INTERNALIZARON NI SE COMPENSARON LAS AFECTACIONES AMBIENTALES*")/COUNTIFS($D$19:$J$19,E$44,$D$20:$J$20,"*Valoración de Costos Ambientales*")&gt;25%,"NI SE INTERNALIZARON NI SE COMPENSARON LAS AFECTACIONES AMBIENTALES","SI SE INTERNALIZARON Y SE COMPENSARON LAS AFECTACIONES AMBIENTALES" ),"")</f>
        <v/>
      </c>
      <c r="F49" s="116" t="str">
        <f>IFERROR(IF(COUNTIFS($D$19:$J$19,F$44,$D$41:$J$41,"*NI SE INTERNALIZARON NI SE COMPENSARON LAS AFECTACIONES AMBIENTALES*")/COUNTIFS($D$19:$J$19,F$44,$D$20:$J$20,"*Valoración de Costos Ambientales*")&gt;25%,"NI SE INTERNALIZARON NI SE COMPENSARON LAS AFECTACIONES AMBIENTALES","SI SE INTERNALIZARON Y SE COMPENSARON LAS AFECTACIONES AMBIENTALES" ),"")</f>
        <v/>
      </c>
      <c r="G49" s="116" t="str">
        <f>IFERROR(IF(COUNTIFS($D$19:$J$19,G$44,$D$41:$J$41,"*NI SE INTERNALIZARON NI SE COMPENSARON LAS AFECTACIONES AMBIENTALES*")/COUNTIFS($D$19:$J$19,G$44,$D$20:$J$20,"*Valoración de Costos Ambientales*")&gt;25%,"NI SE INTERNALIZARON NI SE COMPENSARON LAS AFECTACIONES AMBIENTALES","SI SE INTERNALIZARON Y SE COMPENSARON LAS AFECTACIONES AMBIENTALES" ),"")</f>
        <v/>
      </c>
      <c r="H49" s="117" t="str">
        <f>IFERROR(IF(COUNTIFS($D$19:$J$19,H$44,$D$41:$J$41,"*NI SE INTERNALIZARON NI SE COMPENSARON LAS AFECTACIONES AMBIENTALES*")/COUNTIFS($D$19:$J$19,H$44,$D$20:$J$20,"*Valoración de Costos Ambientales*")&gt;25%,"NI SE INTERNALIZARON NI SE COMPENSARON LAS AFECTACIONES AMBIENTALES","SI SE INTERNALIZARON Y SE COMPENSARON LAS AFECTACIONES AMBIENTALES" ),"")</f>
        <v/>
      </c>
      <c r="I49" s="188" t="str">
        <f>IFERROR(IF(COUNTIF(D49:H49,"SI SE INTERNALIZARON*")/COUNTIF(D49:H49,"*INTERNALIZARON*")&gt;=75%,"SI SE INTERNALIZARON Y SE COMPENSARON LAS AFECTACIONES AMBIENTALES","NI SE INTERNALIZARON NI SE COMPENSARON LAS AFECTACIONES AMBIENTALES"),"")</f>
        <v/>
      </c>
      <c r="J49" s="189"/>
      <c r="K49" s="218"/>
      <c r="L49" s="221"/>
      <c r="M49" s="218"/>
    </row>
    <row r="50" spans="2:13" ht="54" customHeight="1" x14ac:dyDescent="0.25">
      <c r="B50" s="200" t="s">
        <v>56</v>
      </c>
      <c r="C50" s="201"/>
      <c r="D50" s="115" t="str">
        <f>IFERROR(IF(COUNTIFS($D$19:$J$19,D$44,$D$41:$J$41,"*NO SE AGREGA VALOR PÚBLICO O NO SE DISPONE DE LOS RECURSOS NECESARIOS*")/COUNTIFS($D$19:$J$19,D$44,$D$20:$J$20,"*Desarrollo Sostenible*")&gt;25%,"NO SE AGREGA VALOR PÚBLICO O NO SE DISPONE DE LOS RECURSOS NECESARIOS","SE AGREGA VALOR PÚBLICO O SE DISPONE DE LOS RECURSOS NECESARIOS" ),"")</f>
        <v/>
      </c>
      <c r="E50" s="116" t="str">
        <f>IFERROR(IF(COUNTIFS($D$19:$J$19,E$44,$D$41:$J$41,"*NO SE AGREGA VALOR PÚBLICO O NO SE DISPONE DE LOS RECURSOS NECESARIOS*")/COUNTIFS($D$19:$J$19,E$44,$D$20:$J$20,"*Desarrollo Sostenible*")&gt;25%,"NO SE AGREGA VALOR PÚBLICO O NO SE DISPONE DE LOS RECURSOS NECESARIOS","SE AGREGA VALOR PÚBLICO O SE DISPONE DE LOS RECURSOS NECESARIOS" ),"")</f>
        <v/>
      </c>
      <c r="F50" s="116" t="str">
        <f>IFERROR(IF(COUNTIFS($D$19:$J$19,F$44,$D$41:$J$41,"*NO SE AGREGA VALOR PÚBLICO O NO SE DISPONE DE LOS RECURSOS NECESARIOS*")/COUNTIFS($D$19:$J$19,F$44,$D$20:$J$20,"*Desarrollo Sostenible*")&gt;25%,"NO SE AGREGA VALOR PÚBLICO O NO SE DISPONE DE LOS RECURSOS NECESARIOS","SE AGREGA VALOR PÚBLICO O SE DISPONE DE LOS RECURSOS NECESARIOS" ),"")</f>
        <v/>
      </c>
      <c r="G50" s="116" t="str">
        <f>IFERROR(IF(COUNTIFS($D$19:$J$19,G$44,$D$41:$J$41,"*NO SE AGREGA VALOR PÚBLICO O NO SE DISPONE DE LOS RECURSOS NECESARIOS*")/COUNTIFS($D$19:$J$19,G$44,$D$20:$J$20,"*Desarrollo Sostenible*")&gt;25%,"NO SE AGREGA VALOR PÚBLICO O NO SE DISPONE DE LOS RECURSOS NECESARIOS","SE AGREGA VALOR PÚBLICO O SE DISPONE DE LOS RECURSOS NECESARIOS" ),"")</f>
        <v/>
      </c>
      <c r="H50" s="117" t="str">
        <f>IFERROR(IF(COUNTIFS($D$19:$J$19,H$44,$D$41:$J$41,"*NO SE AGREGA VALOR PÚBLICO O NO SE DISPONE DE LOS RECURSOS NECESARIOS*")/COUNTIFS($D$19:$J$19,H$44,$D$20:$J$20,"*Desarrollo Sostenible*")&gt;25%,"NO SE AGREGA VALOR PÚBLICO O NO SE DISPONE DE LOS RECURSOS NECESARIOS","SE AGREGA VALOR PÚBLICO O SE DISPONE DE LOS RECURSOS NECESARIOS" ),"")</f>
        <v/>
      </c>
      <c r="I50" s="190" t="str">
        <f>IFERROR(IF(COUNTIF(D50:H50,"NO SE AGREGA VALOR PÚBLICO*")/COUNTIF(D50:H50,"*VALOR PÚBLICO*")&gt;25%,"NO SE AGREGA VALOR PÚBLICO O NO SE DISPONE DE LOS RECURSOS NECESARIOS","SE AGREGA VALOR PÚBLICO O SE DISPONE DE LOS RECURSOS NECESARIOS"),"")</f>
        <v/>
      </c>
      <c r="J50" s="191"/>
      <c r="K50" s="218"/>
      <c r="L50" s="221"/>
      <c r="M50" s="218"/>
    </row>
    <row r="51" spans="2:13" ht="42.75" customHeight="1" thickBot="1" x14ac:dyDescent="0.3">
      <c r="B51" s="196" t="s">
        <v>25</v>
      </c>
      <c r="C51" s="197"/>
      <c r="D51" s="118" t="str">
        <f>IFERROR(IF(COUNTIFS($D$19:$J$19,D$44,$D$41:$J$41,"*INEQUITATIVO*")/COUNTIFS($D$19:$J$19,D$44,$D$20:$J$20,"*Equidad*")&gt;25%,"INEQUITATIVO","EQUITATIVO" ),"")</f>
        <v/>
      </c>
      <c r="E51" s="119" t="str">
        <f>IFERROR(IF(COUNTIFS($D$19:$J$19,E$44,$D$41:$J$41,"*INEQUITATIVO*")/COUNTIFS($D$19:$J$19,E$44,$D$20:$J$20,"*Equidad*")&gt;25%,"INEQUITATIVO","EQUITATIVO" ),"")</f>
        <v/>
      </c>
      <c r="F51" s="119" t="str">
        <f>IFERROR(IF(COUNTIFS($D$19:$J$19,F$44,$D$41:$J$41,"*INEQUITATIVO*")/COUNTIFS($D$19:$J$19,F$44,$D$20:$J$20,"*Equidad*")&gt;25%,"INEQUITATIVO","EQUITATIVO" ),"")</f>
        <v/>
      </c>
      <c r="G51" s="119" t="str">
        <f>IFERROR(IF(COUNTIFS($D$19:$J$19,G$44,$D$41:$J$41,"*INEQUITATIVO*")/COUNTIFS($D$19:$J$19,G$44,$D$20:$J$20,"*Equidad*")&gt;25%,"INEQUITATIVO","EQUITATIVO" ),"")</f>
        <v/>
      </c>
      <c r="H51" s="120" t="str">
        <f>IFERROR(IF(COUNTIFS($D$19:$J$19,H$44,$D$41:$J$41,"*INEQUITATIVO*")/COUNTIFS($D$19:$J$19,H$44,$D$20:$J$20,"*Equidad*")&gt;25%,"INEQUITATIVO","EQUITATIVO" ),"")</f>
        <v/>
      </c>
      <c r="I51" s="225" t="str">
        <f>IFERROR(IF(COUNTIF(D51:H51,"EQUITATIVO")/COUNTIF(D51:H51,"*EQUITATIVO")&gt;=75%,"EQUITATIVO","INEQUITATIVO"),"")</f>
        <v/>
      </c>
      <c r="J51" s="226"/>
      <c r="K51" s="219"/>
      <c r="L51" s="222"/>
      <c r="M51" s="219"/>
    </row>
    <row r="54" spans="2:13" x14ac:dyDescent="0.25">
      <c r="D54" s="17"/>
    </row>
    <row r="55" spans="2:13" ht="15.75" x14ac:dyDescent="0.25">
      <c r="B55" s="137" t="s">
        <v>240</v>
      </c>
    </row>
    <row r="56" spans="2:13" x14ac:dyDescent="0.25">
      <c r="B56" s="138" t="s">
        <v>238</v>
      </c>
    </row>
    <row r="57" spans="2:13" x14ac:dyDescent="0.25">
      <c r="B57" s="139" t="s">
        <v>236</v>
      </c>
    </row>
    <row r="58" spans="2:13" x14ac:dyDescent="0.25">
      <c r="B58" s="139" t="s">
        <v>245</v>
      </c>
    </row>
    <row r="59" spans="2:13" x14ac:dyDescent="0.25">
      <c r="B59" s="139" t="s">
        <v>241</v>
      </c>
    </row>
    <row r="60" spans="2:13" x14ac:dyDescent="0.25">
      <c r="B60" s="139" t="s">
        <v>242</v>
      </c>
    </row>
    <row r="61" spans="2:13" x14ac:dyDescent="0.25">
      <c r="B61" s="139" t="s">
        <v>243</v>
      </c>
    </row>
    <row r="62" spans="2:13" x14ac:dyDescent="0.25">
      <c r="B62" s="139" t="s">
        <v>244</v>
      </c>
    </row>
    <row r="63" spans="2:13" x14ac:dyDescent="0.25">
      <c r="B63" s="139" t="s">
        <v>237</v>
      </c>
    </row>
    <row r="64" spans="2:13" x14ac:dyDescent="0.25">
      <c r="B64" s="138"/>
    </row>
    <row r="65" spans="2:2" x14ac:dyDescent="0.25">
      <c r="B65" s="138" t="s">
        <v>239</v>
      </c>
    </row>
  </sheetData>
  <mergeCells count="29">
    <mergeCell ref="B17:M17"/>
    <mergeCell ref="B1:C2"/>
    <mergeCell ref="D1:I2"/>
    <mergeCell ref="B50:C50"/>
    <mergeCell ref="B49:C49"/>
    <mergeCell ref="B11:J11"/>
    <mergeCell ref="B12:J12"/>
    <mergeCell ref="B13:F13"/>
    <mergeCell ref="B24:B32"/>
    <mergeCell ref="B33:B41"/>
    <mergeCell ref="B18:B23"/>
    <mergeCell ref="K45:K51"/>
    <mergeCell ref="L45:L51"/>
    <mergeCell ref="K44:L44"/>
    <mergeCell ref="M45:M51"/>
    <mergeCell ref="I51:J51"/>
    <mergeCell ref="B51:C51"/>
    <mergeCell ref="B44:C44"/>
    <mergeCell ref="B45:C45"/>
    <mergeCell ref="B46:C46"/>
    <mergeCell ref="B47:C47"/>
    <mergeCell ref="B48:C48"/>
    <mergeCell ref="I49:J49"/>
    <mergeCell ref="I50:J50"/>
    <mergeCell ref="I44:J44"/>
    <mergeCell ref="I45:J45"/>
    <mergeCell ref="I46:J46"/>
    <mergeCell ref="I47:J47"/>
    <mergeCell ref="I48:J48"/>
  </mergeCells>
  <phoneticPr fontId="23" type="noConversion"/>
  <conditionalFormatting sqref="C14:F14">
    <cfRule type="containsText" dxfId="69" priority="5" operator="containsText" text="Crítico">
      <formula>NOT(ISERROR(SEARCH("Crítico",C14)))</formula>
    </cfRule>
    <cfRule type="containsText" dxfId="68" priority="6" operator="containsText" text="Alto">
      <formula>NOT(ISERROR(SEARCH("Alto",C14)))</formula>
    </cfRule>
    <cfRule type="containsText" dxfId="67" priority="7" operator="containsText" text="Medio">
      <formula>NOT(ISERROR(SEARCH("Medio",C14)))</formula>
    </cfRule>
    <cfRule type="containsText" dxfId="66" priority="8" operator="containsText" text="Bajo">
      <formula>NOT(ISERROR(SEARCH("Bajo",C14)))</formula>
    </cfRule>
  </conditionalFormatting>
  <conditionalFormatting sqref="E3 H4:H8">
    <cfRule type="cellIs" dxfId="65" priority="14" operator="equal">
      <formula>"INEXISTENTE"</formula>
    </cfRule>
    <cfRule type="cellIs" dxfId="64" priority="15" operator="equal">
      <formula>"INADECUADO"</formula>
    </cfRule>
    <cfRule type="cellIs" dxfId="63" priority="16" operator="equal">
      <formula>"PARCIALMENTE ADECUADO"</formula>
    </cfRule>
    <cfRule type="cellIs" dxfId="62" priority="17" operator="equal">
      <formula>"ADECUADO"</formula>
    </cfRule>
    <cfRule type="cellIs" dxfId="61" priority="18" operator="equal">
      <formula>"ERROR"</formula>
    </cfRule>
  </conditionalFormatting>
  <conditionalFormatting sqref="J1:J2">
    <cfRule type="cellIs" dxfId="60" priority="9" operator="equal">
      <formula>"INEXISTENTE"</formula>
    </cfRule>
    <cfRule type="cellIs" dxfId="59" priority="10" operator="equal">
      <formula>"INADECUADO"</formula>
    </cfRule>
    <cfRule type="cellIs" dxfId="58" priority="11" operator="equal">
      <formula>"PARCIALMENTE ADECUADO"</formula>
    </cfRule>
    <cfRule type="cellIs" dxfId="57" priority="12" operator="equal">
      <formula>"ADECUADO"</formula>
    </cfRule>
    <cfRule type="cellIs" dxfId="56" priority="13" operator="equal">
      <formula>"ERROR"</formula>
    </cfRule>
  </conditionalFormatting>
  <dataValidations count="3">
    <dataValidation type="list" allowBlank="1" showInputMessage="1" showErrorMessage="1" sqref="WVL983029:WVM983035 WLP983029:WLQ983035 WBT983029:WBU983035 VRX983029:VRY983035 VIB983029:VIC983035 UYF983029:UYG983035 UOJ983029:UOK983035 UEN983029:UEO983035 TUR983029:TUS983035 TKV983029:TKW983035 TAZ983029:TBA983035 SRD983029:SRE983035 SHH983029:SHI983035 RXL983029:RXM983035 RNP983029:RNQ983035 RDT983029:RDU983035 QTX983029:QTY983035 QKB983029:QKC983035 QAF983029:QAG983035 PQJ983029:PQK983035 PGN983029:PGO983035 OWR983029:OWS983035 OMV983029:OMW983035 OCZ983029:ODA983035 NTD983029:NTE983035 NJH983029:NJI983035 MZL983029:MZM983035 MPP983029:MPQ983035 MFT983029:MFU983035 LVX983029:LVY983035 LMB983029:LMC983035 LCF983029:LCG983035 KSJ983029:KSK983035 KIN983029:KIO983035 JYR983029:JYS983035 JOV983029:JOW983035 JEZ983029:JFA983035 IVD983029:IVE983035 ILH983029:ILI983035 IBL983029:IBM983035 HRP983029:HRQ983035 HHT983029:HHU983035 GXX983029:GXY983035 GOB983029:GOC983035 GEF983029:GEG983035 FUJ983029:FUK983035 FKN983029:FKO983035 FAR983029:FAS983035 EQV983029:EQW983035 EGZ983029:EHA983035 DXD983029:DXE983035 DNH983029:DNI983035 DDL983029:DDM983035 CTP983029:CTQ983035 CJT983029:CJU983035 BZX983029:BZY983035 BQB983029:BQC983035 BGF983029:BGG983035 AWJ983029:AWK983035 AMN983029:AMO983035 ACR983029:ACS983035 SV983029:SW983035 IZ983029:JA983035 B983027:C983033 WVL917493:WVM917499 WLP917493:WLQ917499 WBT917493:WBU917499 VRX917493:VRY917499 VIB917493:VIC917499 UYF917493:UYG917499 UOJ917493:UOK917499 UEN917493:UEO917499 TUR917493:TUS917499 TKV917493:TKW917499 TAZ917493:TBA917499 SRD917493:SRE917499 SHH917493:SHI917499 RXL917493:RXM917499 RNP917493:RNQ917499 RDT917493:RDU917499 QTX917493:QTY917499 QKB917493:QKC917499 QAF917493:QAG917499 PQJ917493:PQK917499 PGN917493:PGO917499 OWR917493:OWS917499 OMV917493:OMW917499 OCZ917493:ODA917499 NTD917493:NTE917499 NJH917493:NJI917499 MZL917493:MZM917499 MPP917493:MPQ917499 MFT917493:MFU917499 LVX917493:LVY917499 LMB917493:LMC917499 LCF917493:LCG917499 KSJ917493:KSK917499 KIN917493:KIO917499 JYR917493:JYS917499 JOV917493:JOW917499 JEZ917493:JFA917499 IVD917493:IVE917499 ILH917493:ILI917499 IBL917493:IBM917499 HRP917493:HRQ917499 HHT917493:HHU917499 GXX917493:GXY917499 GOB917493:GOC917499 GEF917493:GEG917499 FUJ917493:FUK917499 FKN917493:FKO917499 FAR917493:FAS917499 EQV917493:EQW917499 EGZ917493:EHA917499 DXD917493:DXE917499 DNH917493:DNI917499 DDL917493:DDM917499 CTP917493:CTQ917499 CJT917493:CJU917499 BZX917493:BZY917499 BQB917493:BQC917499 BGF917493:BGG917499 AWJ917493:AWK917499 AMN917493:AMO917499 ACR917493:ACS917499 SV917493:SW917499 IZ917493:JA917499 B917491:C917497 WVL851957:WVM851963 WLP851957:WLQ851963 WBT851957:WBU851963 VRX851957:VRY851963 VIB851957:VIC851963 UYF851957:UYG851963 UOJ851957:UOK851963 UEN851957:UEO851963 TUR851957:TUS851963 TKV851957:TKW851963 TAZ851957:TBA851963 SRD851957:SRE851963 SHH851957:SHI851963 RXL851957:RXM851963 RNP851957:RNQ851963 RDT851957:RDU851963 QTX851957:QTY851963 QKB851957:QKC851963 QAF851957:QAG851963 PQJ851957:PQK851963 PGN851957:PGO851963 OWR851957:OWS851963 OMV851957:OMW851963 OCZ851957:ODA851963 NTD851957:NTE851963 NJH851957:NJI851963 MZL851957:MZM851963 MPP851957:MPQ851963 MFT851957:MFU851963 LVX851957:LVY851963 LMB851957:LMC851963 LCF851957:LCG851963 KSJ851957:KSK851963 KIN851957:KIO851963 JYR851957:JYS851963 JOV851957:JOW851963 JEZ851957:JFA851963 IVD851957:IVE851963 ILH851957:ILI851963 IBL851957:IBM851963 HRP851957:HRQ851963 HHT851957:HHU851963 GXX851957:GXY851963 GOB851957:GOC851963 GEF851957:GEG851963 FUJ851957:FUK851963 FKN851957:FKO851963 FAR851957:FAS851963 EQV851957:EQW851963 EGZ851957:EHA851963 DXD851957:DXE851963 DNH851957:DNI851963 DDL851957:DDM851963 CTP851957:CTQ851963 CJT851957:CJU851963 BZX851957:BZY851963 BQB851957:BQC851963 BGF851957:BGG851963 AWJ851957:AWK851963 AMN851957:AMO851963 ACR851957:ACS851963 SV851957:SW851963 IZ851957:JA851963 B851955:C851961 WVL786421:WVM786427 WLP786421:WLQ786427 WBT786421:WBU786427 VRX786421:VRY786427 VIB786421:VIC786427 UYF786421:UYG786427 UOJ786421:UOK786427 UEN786421:UEO786427 TUR786421:TUS786427 TKV786421:TKW786427 TAZ786421:TBA786427 SRD786421:SRE786427 SHH786421:SHI786427 RXL786421:RXM786427 RNP786421:RNQ786427 RDT786421:RDU786427 QTX786421:QTY786427 QKB786421:QKC786427 QAF786421:QAG786427 PQJ786421:PQK786427 PGN786421:PGO786427 OWR786421:OWS786427 OMV786421:OMW786427 OCZ786421:ODA786427 NTD786421:NTE786427 NJH786421:NJI786427 MZL786421:MZM786427 MPP786421:MPQ786427 MFT786421:MFU786427 LVX786421:LVY786427 LMB786421:LMC786427 LCF786421:LCG786427 KSJ786421:KSK786427 KIN786421:KIO786427 JYR786421:JYS786427 JOV786421:JOW786427 JEZ786421:JFA786427 IVD786421:IVE786427 ILH786421:ILI786427 IBL786421:IBM786427 HRP786421:HRQ786427 HHT786421:HHU786427 GXX786421:GXY786427 GOB786421:GOC786427 GEF786421:GEG786427 FUJ786421:FUK786427 FKN786421:FKO786427 FAR786421:FAS786427 EQV786421:EQW786427 EGZ786421:EHA786427 DXD786421:DXE786427 DNH786421:DNI786427 DDL786421:DDM786427 CTP786421:CTQ786427 CJT786421:CJU786427 BZX786421:BZY786427 BQB786421:BQC786427 BGF786421:BGG786427 AWJ786421:AWK786427 AMN786421:AMO786427 ACR786421:ACS786427 SV786421:SW786427 IZ786421:JA786427 B786419:C786425 WVL720885:WVM720891 WLP720885:WLQ720891 WBT720885:WBU720891 VRX720885:VRY720891 VIB720885:VIC720891 UYF720885:UYG720891 UOJ720885:UOK720891 UEN720885:UEO720891 TUR720885:TUS720891 TKV720885:TKW720891 TAZ720885:TBA720891 SRD720885:SRE720891 SHH720885:SHI720891 RXL720885:RXM720891 RNP720885:RNQ720891 RDT720885:RDU720891 QTX720885:QTY720891 QKB720885:QKC720891 QAF720885:QAG720891 PQJ720885:PQK720891 PGN720885:PGO720891 OWR720885:OWS720891 OMV720885:OMW720891 OCZ720885:ODA720891 NTD720885:NTE720891 NJH720885:NJI720891 MZL720885:MZM720891 MPP720885:MPQ720891 MFT720885:MFU720891 LVX720885:LVY720891 LMB720885:LMC720891 LCF720885:LCG720891 KSJ720885:KSK720891 KIN720885:KIO720891 JYR720885:JYS720891 JOV720885:JOW720891 JEZ720885:JFA720891 IVD720885:IVE720891 ILH720885:ILI720891 IBL720885:IBM720891 HRP720885:HRQ720891 HHT720885:HHU720891 GXX720885:GXY720891 GOB720885:GOC720891 GEF720885:GEG720891 FUJ720885:FUK720891 FKN720885:FKO720891 FAR720885:FAS720891 EQV720885:EQW720891 EGZ720885:EHA720891 DXD720885:DXE720891 DNH720885:DNI720891 DDL720885:DDM720891 CTP720885:CTQ720891 CJT720885:CJU720891 BZX720885:BZY720891 BQB720885:BQC720891 BGF720885:BGG720891 AWJ720885:AWK720891 AMN720885:AMO720891 ACR720885:ACS720891 SV720885:SW720891 IZ720885:JA720891 B720883:C720889 WVL655349:WVM655355 WLP655349:WLQ655355 WBT655349:WBU655355 VRX655349:VRY655355 VIB655349:VIC655355 UYF655349:UYG655355 UOJ655349:UOK655355 UEN655349:UEO655355 TUR655349:TUS655355 TKV655349:TKW655355 TAZ655349:TBA655355 SRD655349:SRE655355 SHH655349:SHI655355 RXL655349:RXM655355 RNP655349:RNQ655355 RDT655349:RDU655355 QTX655349:QTY655355 QKB655349:QKC655355 QAF655349:QAG655355 PQJ655349:PQK655355 PGN655349:PGO655355 OWR655349:OWS655355 OMV655349:OMW655355 OCZ655349:ODA655355 NTD655349:NTE655355 NJH655349:NJI655355 MZL655349:MZM655355 MPP655349:MPQ655355 MFT655349:MFU655355 LVX655349:LVY655355 LMB655349:LMC655355 LCF655349:LCG655355 KSJ655349:KSK655355 KIN655349:KIO655355 JYR655349:JYS655355 JOV655349:JOW655355 JEZ655349:JFA655355 IVD655349:IVE655355 ILH655349:ILI655355 IBL655349:IBM655355 HRP655349:HRQ655355 HHT655349:HHU655355 GXX655349:GXY655355 GOB655349:GOC655355 GEF655349:GEG655355 FUJ655349:FUK655355 FKN655349:FKO655355 FAR655349:FAS655355 EQV655349:EQW655355 EGZ655349:EHA655355 DXD655349:DXE655355 DNH655349:DNI655355 DDL655349:DDM655355 CTP655349:CTQ655355 CJT655349:CJU655355 BZX655349:BZY655355 BQB655349:BQC655355 BGF655349:BGG655355 AWJ655349:AWK655355 AMN655349:AMO655355 ACR655349:ACS655355 SV655349:SW655355 IZ655349:JA655355 B655347:C655353 WVL589813:WVM589819 WLP589813:WLQ589819 WBT589813:WBU589819 VRX589813:VRY589819 VIB589813:VIC589819 UYF589813:UYG589819 UOJ589813:UOK589819 UEN589813:UEO589819 TUR589813:TUS589819 TKV589813:TKW589819 TAZ589813:TBA589819 SRD589813:SRE589819 SHH589813:SHI589819 RXL589813:RXM589819 RNP589813:RNQ589819 RDT589813:RDU589819 QTX589813:QTY589819 QKB589813:QKC589819 QAF589813:QAG589819 PQJ589813:PQK589819 PGN589813:PGO589819 OWR589813:OWS589819 OMV589813:OMW589819 OCZ589813:ODA589819 NTD589813:NTE589819 NJH589813:NJI589819 MZL589813:MZM589819 MPP589813:MPQ589819 MFT589813:MFU589819 LVX589813:LVY589819 LMB589813:LMC589819 LCF589813:LCG589819 KSJ589813:KSK589819 KIN589813:KIO589819 JYR589813:JYS589819 JOV589813:JOW589819 JEZ589813:JFA589819 IVD589813:IVE589819 ILH589813:ILI589819 IBL589813:IBM589819 HRP589813:HRQ589819 HHT589813:HHU589819 GXX589813:GXY589819 GOB589813:GOC589819 GEF589813:GEG589819 FUJ589813:FUK589819 FKN589813:FKO589819 FAR589813:FAS589819 EQV589813:EQW589819 EGZ589813:EHA589819 DXD589813:DXE589819 DNH589813:DNI589819 DDL589813:DDM589819 CTP589813:CTQ589819 CJT589813:CJU589819 BZX589813:BZY589819 BQB589813:BQC589819 BGF589813:BGG589819 AWJ589813:AWK589819 AMN589813:AMO589819 ACR589813:ACS589819 SV589813:SW589819 IZ589813:JA589819 B589811:C589817 WVL524277:WVM524283 WLP524277:WLQ524283 WBT524277:WBU524283 VRX524277:VRY524283 VIB524277:VIC524283 UYF524277:UYG524283 UOJ524277:UOK524283 UEN524277:UEO524283 TUR524277:TUS524283 TKV524277:TKW524283 TAZ524277:TBA524283 SRD524277:SRE524283 SHH524277:SHI524283 RXL524277:RXM524283 RNP524277:RNQ524283 RDT524277:RDU524283 QTX524277:QTY524283 QKB524277:QKC524283 QAF524277:QAG524283 PQJ524277:PQK524283 PGN524277:PGO524283 OWR524277:OWS524283 OMV524277:OMW524283 OCZ524277:ODA524283 NTD524277:NTE524283 NJH524277:NJI524283 MZL524277:MZM524283 MPP524277:MPQ524283 MFT524277:MFU524283 LVX524277:LVY524283 LMB524277:LMC524283 LCF524277:LCG524283 KSJ524277:KSK524283 KIN524277:KIO524283 JYR524277:JYS524283 JOV524277:JOW524283 JEZ524277:JFA524283 IVD524277:IVE524283 ILH524277:ILI524283 IBL524277:IBM524283 HRP524277:HRQ524283 HHT524277:HHU524283 GXX524277:GXY524283 GOB524277:GOC524283 GEF524277:GEG524283 FUJ524277:FUK524283 FKN524277:FKO524283 FAR524277:FAS524283 EQV524277:EQW524283 EGZ524277:EHA524283 DXD524277:DXE524283 DNH524277:DNI524283 DDL524277:DDM524283 CTP524277:CTQ524283 CJT524277:CJU524283 BZX524277:BZY524283 BQB524277:BQC524283 BGF524277:BGG524283 AWJ524277:AWK524283 AMN524277:AMO524283 ACR524277:ACS524283 SV524277:SW524283 IZ524277:JA524283 B524275:C524281 WVL458741:WVM458747 WLP458741:WLQ458747 WBT458741:WBU458747 VRX458741:VRY458747 VIB458741:VIC458747 UYF458741:UYG458747 UOJ458741:UOK458747 UEN458741:UEO458747 TUR458741:TUS458747 TKV458741:TKW458747 TAZ458741:TBA458747 SRD458741:SRE458747 SHH458741:SHI458747 RXL458741:RXM458747 RNP458741:RNQ458747 RDT458741:RDU458747 QTX458741:QTY458747 QKB458741:QKC458747 QAF458741:QAG458747 PQJ458741:PQK458747 PGN458741:PGO458747 OWR458741:OWS458747 OMV458741:OMW458747 OCZ458741:ODA458747 NTD458741:NTE458747 NJH458741:NJI458747 MZL458741:MZM458747 MPP458741:MPQ458747 MFT458741:MFU458747 LVX458741:LVY458747 LMB458741:LMC458747 LCF458741:LCG458747 KSJ458741:KSK458747 KIN458741:KIO458747 JYR458741:JYS458747 JOV458741:JOW458747 JEZ458741:JFA458747 IVD458741:IVE458747 ILH458741:ILI458747 IBL458741:IBM458747 HRP458741:HRQ458747 HHT458741:HHU458747 GXX458741:GXY458747 GOB458741:GOC458747 GEF458741:GEG458747 FUJ458741:FUK458747 FKN458741:FKO458747 FAR458741:FAS458747 EQV458741:EQW458747 EGZ458741:EHA458747 DXD458741:DXE458747 DNH458741:DNI458747 DDL458741:DDM458747 CTP458741:CTQ458747 CJT458741:CJU458747 BZX458741:BZY458747 BQB458741:BQC458747 BGF458741:BGG458747 AWJ458741:AWK458747 AMN458741:AMO458747 ACR458741:ACS458747 SV458741:SW458747 IZ458741:JA458747 B458739:C458745 WVL393205:WVM393211 WLP393205:WLQ393211 WBT393205:WBU393211 VRX393205:VRY393211 VIB393205:VIC393211 UYF393205:UYG393211 UOJ393205:UOK393211 UEN393205:UEO393211 TUR393205:TUS393211 TKV393205:TKW393211 TAZ393205:TBA393211 SRD393205:SRE393211 SHH393205:SHI393211 RXL393205:RXM393211 RNP393205:RNQ393211 RDT393205:RDU393211 QTX393205:QTY393211 QKB393205:QKC393211 QAF393205:QAG393211 PQJ393205:PQK393211 PGN393205:PGO393211 OWR393205:OWS393211 OMV393205:OMW393211 OCZ393205:ODA393211 NTD393205:NTE393211 NJH393205:NJI393211 MZL393205:MZM393211 MPP393205:MPQ393211 MFT393205:MFU393211 LVX393205:LVY393211 LMB393205:LMC393211 LCF393205:LCG393211 KSJ393205:KSK393211 KIN393205:KIO393211 JYR393205:JYS393211 JOV393205:JOW393211 JEZ393205:JFA393211 IVD393205:IVE393211 ILH393205:ILI393211 IBL393205:IBM393211 HRP393205:HRQ393211 HHT393205:HHU393211 GXX393205:GXY393211 GOB393205:GOC393211 GEF393205:GEG393211 FUJ393205:FUK393211 FKN393205:FKO393211 FAR393205:FAS393211 EQV393205:EQW393211 EGZ393205:EHA393211 DXD393205:DXE393211 DNH393205:DNI393211 DDL393205:DDM393211 CTP393205:CTQ393211 CJT393205:CJU393211 BZX393205:BZY393211 BQB393205:BQC393211 BGF393205:BGG393211 AWJ393205:AWK393211 AMN393205:AMO393211 ACR393205:ACS393211 SV393205:SW393211 IZ393205:JA393211 B393203:C393209 WVL327669:WVM327675 WLP327669:WLQ327675 WBT327669:WBU327675 VRX327669:VRY327675 VIB327669:VIC327675 UYF327669:UYG327675 UOJ327669:UOK327675 UEN327669:UEO327675 TUR327669:TUS327675 TKV327669:TKW327675 TAZ327669:TBA327675 SRD327669:SRE327675 SHH327669:SHI327675 RXL327669:RXM327675 RNP327669:RNQ327675 RDT327669:RDU327675 QTX327669:QTY327675 QKB327669:QKC327675 QAF327669:QAG327675 PQJ327669:PQK327675 PGN327669:PGO327675 OWR327669:OWS327675 OMV327669:OMW327675 OCZ327669:ODA327675 NTD327669:NTE327675 NJH327669:NJI327675 MZL327669:MZM327675 MPP327669:MPQ327675 MFT327669:MFU327675 LVX327669:LVY327675 LMB327669:LMC327675 LCF327669:LCG327675 KSJ327669:KSK327675 KIN327669:KIO327675 JYR327669:JYS327675 JOV327669:JOW327675 JEZ327669:JFA327675 IVD327669:IVE327675 ILH327669:ILI327675 IBL327669:IBM327675 HRP327669:HRQ327675 HHT327669:HHU327675 GXX327669:GXY327675 GOB327669:GOC327675 GEF327669:GEG327675 FUJ327669:FUK327675 FKN327669:FKO327675 FAR327669:FAS327675 EQV327669:EQW327675 EGZ327669:EHA327675 DXD327669:DXE327675 DNH327669:DNI327675 DDL327669:DDM327675 CTP327669:CTQ327675 CJT327669:CJU327675 BZX327669:BZY327675 BQB327669:BQC327675 BGF327669:BGG327675 AWJ327669:AWK327675 AMN327669:AMO327675 ACR327669:ACS327675 SV327669:SW327675 IZ327669:JA327675 B327667:C327673 WVL262133:WVM262139 WLP262133:WLQ262139 WBT262133:WBU262139 VRX262133:VRY262139 VIB262133:VIC262139 UYF262133:UYG262139 UOJ262133:UOK262139 UEN262133:UEO262139 TUR262133:TUS262139 TKV262133:TKW262139 TAZ262133:TBA262139 SRD262133:SRE262139 SHH262133:SHI262139 RXL262133:RXM262139 RNP262133:RNQ262139 RDT262133:RDU262139 QTX262133:QTY262139 QKB262133:QKC262139 QAF262133:QAG262139 PQJ262133:PQK262139 PGN262133:PGO262139 OWR262133:OWS262139 OMV262133:OMW262139 OCZ262133:ODA262139 NTD262133:NTE262139 NJH262133:NJI262139 MZL262133:MZM262139 MPP262133:MPQ262139 MFT262133:MFU262139 LVX262133:LVY262139 LMB262133:LMC262139 LCF262133:LCG262139 KSJ262133:KSK262139 KIN262133:KIO262139 JYR262133:JYS262139 JOV262133:JOW262139 JEZ262133:JFA262139 IVD262133:IVE262139 ILH262133:ILI262139 IBL262133:IBM262139 HRP262133:HRQ262139 HHT262133:HHU262139 GXX262133:GXY262139 GOB262133:GOC262139 GEF262133:GEG262139 FUJ262133:FUK262139 FKN262133:FKO262139 FAR262133:FAS262139 EQV262133:EQW262139 EGZ262133:EHA262139 DXD262133:DXE262139 DNH262133:DNI262139 DDL262133:DDM262139 CTP262133:CTQ262139 CJT262133:CJU262139 BZX262133:BZY262139 BQB262133:BQC262139 BGF262133:BGG262139 AWJ262133:AWK262139 AMN262133:AMO262139 ACR262133:ACS262139 SV262133:SW262139 IZ262133:JA262139 B262131:C262137 WVL196597:WVM196603 WLP196597:WLQ196603 WBT196597:WBU196603 VRX196597:VRY196603 VIB196597:VIC196603 UYF196597:UYG196603 UOJ196597:UOK196603 UEN196597:UEO196603 TUR196597:TUS196603 TKV196597:TKW196603 TAZ196597:TBA196603 SRD196597:SRE196603 SHH196597:SHI196603 RXL196597:RXM196603 RNP196597:RNQ196603 RDT196597:RDU196603 QTX196597:QTY196603 QKB196597:QKC196603 QAF196597:QAG196603 PQJ196597:PQK196603 PGN196597:PGO196603 OWR196597:OWS196603 OMV196597:OMW196603 OCZ196597:ODA196603 NTD196597:NTE196603 NJH196597:NJI196603 MZL196597:MZM196603 MPP196597:MPQ196603 MFT196597:MFU196603 LVX196597:LVY196603 LMB196597:LMC196603 LCF196597:LCG196603 KSJ196597:KSK196603 KIN196597:KIO196603 JYR196597:JYS196603 JOV196597:JOW196603 JEZ196597:JFA196603 IVD196597:IVE196603 ILH196597:ILI196603 IBL196597:IBM196603 HRP196597:HRQ196603 HHT196597:HHU196603 GXX196597:GXY196603 GOB196597:GOC196603 GEF196597:GEG196603 FUJ196597:FUK196603 FKN196597:FKO196603 FAR196597:FAS196603 EQV196597:EQW196603 EGZ196597:EHA196603 DXD196597:DXE196603 DNH196597:DNI196603 DDL196597:DDM196603 CTP196597:CTQ196603 CJT196597:CJU196603 BZX196597:BZY196603 BQB196597:BQC196603 BGF196597:BGG196603 AWJ196597:AWK196603 AMN196597:AMO196603 ACR196597:ACS196603 SV196597:SW196603 IZ196597:JA196603 B196595:C196601 WVL131061:WVM131067 WLP131061:WLQ131067 WBT131061:WBU131067 VRX131061:VRY131067 VIB131061:VIC131067 UYF131061:UYG131067 UOJ131061:UOK131067 UEN131061:UEO131067 TUR131061:TUS131067 TKV131061:TKW131067 TAZ131061:TBA131067 SRD131061:SRE131067 SHH131061:SHI131067 RXL131061:RXM131067 RNP131061:RNQ131067 RDT131061:RDU131067 QTX131061:QTY131067 QKB131061:QKC131067 QAF131061:QAG131067 PQJ131061:PQK131067 PGN131061:PGO131067 OWR131061:OWS131067 OMV131061:OMW131067 OCZ131061:ODA131067 NTD131061:NTE131067 NJH131061:NJI131067 MZL131061:MZM131067 MPP131061:MPQ131067 MFT131061:MFU131067 LVX131061:LVY131067 LMB131061:LMC131067 LCF131061:LCG131067 KSJ131061:KSK131067 KIN131061:KIO131067 JYR131061:JYS131067 JOV131061:JOW131067 JEZ131061:JFA131067 IVD131061:IVE131067 ILH131061:ILI131067 IBL131061:IBM131067 HRP131061:HRQ131067 HHT131061:HHU131067 GXX131061:GXY131067 GOB131061:GOC131067 GEF131061:GEG131067 FUJ131061:FUK131067 FKN131061:FKO131067 FAR131061:FAS131067 EQV131061:EQW131067 EGZ131061:EHA131067 DXD131061:DXE131067 DNH131061:DNI131067 DDL131061:DDM131067 CTP131061:CTQ131067 CJT131061:CJU131067 BZX131061:BZY131067 BQB131061:BQC131067 BGF131061:BGG131067 AWJ131061:AWK131067 AMN131061:AMO131067 ACR131061:ACS131067 SV131061:SW131067 IZ131061:JA131067 B131059:C131065 WVL65525:WVM65531 WLP65525:WLQ65531 WBT65525:WBU65531 VRX65525:VRY65531 VIB65525:VIC65531 UYF65525:UYG65531 UOJ65525:UOK65531 UEN65525:UEO65531 TUR65525:TUS65531 TKV65525:TKW65531 TAZ65525:TBA65531 SRD65525:SRE65531 SHH65525:SHI65531 RXL65525:RXM65531 RNP65525:RNQ65531 RDT65525:RDU65531 QTX65525:QTY65531 QKB65525:QKC65531 QAF65525:QAG65531 PQJ65525:PQK65531 PGN65525:PGO65531 OWR65525:OWS65531 OMV65525:OMW65531 OCZ65525:ODA65531 NTD65525:NTE65531 NJH65525:NJI65531 MZL65525:MZM65531 MPP65525:MPQ65531 MFT65525:MFU65531 LVX65525:LVY65531 LMB65525:LMC65531 LCF65525:LCG65531 KSJ65525:KSK65531 KIN65525:KIO65531 JYR65525:JYS65531 JOV65525:JOW65531 JEZ65525:JFA65531 IVD65525:IVE65531 ILH65525:ILI65531 IBL65525:IBM65531 HRP65525:HRQ65531 HHT65525:HHU65531 GXX65525:GXY65531 GOB65525:GOC65531 GEF65525:GEG65531 FUJ65525:FUK65531 FKN65525:FKO65531 FAR65525:FAS65531 EQV65525:EQW65531 EGZ65525:EHA65531 DXD65525:DXE65531 DNH65525:DNI65531 DDL65525:DDM65531 CTP65525:CTQ65531 CJT65525:CJU65531 BZX65525:BZY65531 BQB65525:BQC65531 BGF65525:BGG65531 AWJ65525:AWK65531 AMN65525:AMO65531 ACR65525:ACS65531 SV65525:SW65531 IZ65525:JA65531 B65523:C65529" xr:uid="{00000000-0002-0000-0300-000001000000}">
      <formula1>#REF!</formula1>
    </dataValidation>
    <dataValidation type="list" allowBlank="1" showInputMessage="1" showErrorMessage="1" sqref="E65523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E131059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E196595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E262131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E327667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E393203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E458739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E524275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E589811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E655347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E720883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E786419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E851955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E917491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E983027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WLS983029 WVO983029" xr:uid="{00000000-0002-0000-0300-000002000000}"/>
    <dataValidation type="decimal" allowBlank="1" showInputMessage="1" showErrorMessage="1" sqref="D31:M31" xr:uid="{00000000-0002-0000-0300-000000000000}">
      <formula1>D29</formula1>
      <formula2>D30</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BD765DEB-F15C-450B-9F1F-42E906B7DC29}">
            <xm:f>NOT(ISERROR(SEARCH(#REF!,D28)))</xm:f>
            <xm:f>#REF!</xm:f>
            <x14:dxf>
              <fill>
                <patternFill>
                  <bgColor rgb="FFFF0000"/>
                </patternFill>
              </fill>
            </x14:dxf>
          </x14:cfRule>
          <x14:cfRule type="containsText" priority="2" operator="containsText" id="{B1926ACA-B244-42E0-97AA-F71568A63DD4}">
            <xm:f>NOT(ISERROR(SEARCH(#REF!,D28)))</xm:f>
            <xm:f>#REF!</xm:f>
            <x14:dxf>
              <fill>
                <patternFill>
                  <bgColor rgb="FFFFC000"/>
                </patternFill>
              </fill>
            </x14:dxf>
          </x14:cfRule>
          <x14:cfRule type="containsText" priority="3" operator="containsText" id="{C3DADCD2-7F69-4A04-8E51-9EF53968E37E}">
            <xm:f>NOT(ISERROR(SEARCH(#REF!,D28)))</xm:f>
            <xm:f>#REF!</xm:f>
            <x14:dxf>
              <fill>
                <patternFill>
                  <bgColor rgb="FFFFFF00"/>
                </patternFill>
              </fill>
            </x14:dxf>
          </x14:cfRule>
          <x14:cfRule type="containsText" priority="4" operator="containsText" id="{F54D4D87-A764-45BF-A3C9-428D01DF3A27}">
            <xm:f>NOT(ISERROR(SEARCH(#REF!,D28)))</xm:f>
            <xm:f>#REF!</xm:f>
            <x14:dxf>
              <fill>
                <patternFill>
                  <bgColor rgb="FF92D050"/>
                </patternFill>
              </fill>
            </x14:dxf>
          </x14:cfRule>
          <xm:sqref>D28:M28</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3000000}">
          <x14:formula1>
            <xm:f>tablas!$J$55:$J$59</xm:f>
          </x14:formula1>
          <xm:sqref>D19:M19</xm:sqref>
        </x14:dataValidation>
        <x14:dataValidation type="list" allowBlank="1" showInputMessage="1" showErrorMessage="1" xr:uid="{00000000-0002-0000-0300-000005000000}">
          <x14:formula1>
            <xm:f>tablas!$I$3:$I$9</xm:f>
          </x14:formula1>
          <xm:sqref>D35:M35</xm:sqref>
        </x14:dataValidation>
        <x14:dataValidation type="list" allowBlank="1" showInputMessage="1" showErrorMessage="1" xr:uid="{00000000-0002-0000-0300-000006000000}">
          <x14:formula1>
            <xm:f>tablas!$G$3:$G$17</xm:f>
          </x14:formula1>
          <xm:sqref>D27:M27</xm:sqref>
        </x14:dataValidation>
        <x14:dataValidation type="list" allowBlank="1" showInputMessage="1" showErrorMessage="1" xr:uid="{00000000-0002-0000-0300-000007000000}">
          <x14:formula1>
            <xm:f>tablas!$I$27:$I$30</xm:f>
          </x14:formula1>
          <xm:sqref>D28:M28</xm:sqref>
        </x14:dataValidation>
        <x14:dataValidation type="list" allowBlank="1" showInputMessage="1" showErrorMessage="1" xr:uid="{00000000-0002-0000-0300-000008000000}">
          <x14:formula1>
            <xm:f>tablas!$D$3:$D$10</xm:f>
          </x14:formula1>
          <xm:sqref>D20:M20</xm:sqref>
        </x14:dataValidation>
        <x14:dataValidation type="list" allowBlank="1" showInputMessage="1" showErrorMessage="1" xr:uid="{00000000-0002-0000-0300-000009000000}">
          <x14:formula1>
            <xm:f>tablas!$C$3:$C$7</xm:f>
          </x14:formula1>
          <xm:sqref>D22:M22</xm:sqref>
        </x14:dataValidation>
        <x14:dataValidation type="list" allowBlank="1" showInputMessage="1" showErrorMessage="1" xr:uid="{00000000-0002-0000-0300-00000A000000}">
          <x14:formula1>
            <xm:f>tablas!$B$3:$B$4</xm:f>
          </x14:formula1>
          <xm:sqref>D24:M24</xm:sqref>
        </x14:dataValidation>
        <x14:dataValidation type="list" allowBlank="1" showInputMessage="1" showErrorMessage="1" xr:uid="{DA62FE89-4EA7-4A0A-98A3-A31A93A32B98}">
          <x14:formula1>
            <xm:f>tablas!$J$37:$J$40</xm:f>
          </x14:formula1>
          <xm:sqref>D38:M38</xm:sqref>
        </x14:dataValidation>
        <x14:dataValidation type="list" allowBlank="1" showInputMessage="1" showErrorMessage="1" xr:uid="{371F81E7-E29A-4EBE-8FBD-0554F5752727}">
          <x14:formula1>
            <xm:f>tablas!$K$55:$K$59</xm:f>
          </x14:formula1>
          <xm:sqref>D18:M18</xm:sqref>
        </x14:dataValidation>
        <x14:dataValidation type="list" allowBlank="1" showInputMessage="1" showErrorMessage="1" xr:uid="{20C6D956-4542-4C97-883D-D5C4A92725D5}">
          <x14:formula1>
            <xm:f>tablas!$K$37:$K$39</xm:f>
          </x14:formula1>
          <xm:sqref>D39:M39</xm:sqref>
        </x14:dataValidation>
        <x14:dataValidation type="list" allowBlank="1" showInputMessage="1" showErrorMessage="1" xr:uid="{C521C63D-045B-4278-A9EC-9BF7B5A769A0}">
          <x14:formula1>
            <xm:f>tablas!$G$38:$G$44</xm:f>
          </x14:formula1>
          <xm:sqref>D36:M36</xm:sqref>
        </x14:dataValidation>
        <x14:dataValidation type="list" allowBlank="1" showInputMessage="1" showErrorMessage="1" xr:uid="{4E87692C-32E8-42FE-99B4-385C0ACD7F0F}">
          <x14:formula1>
            <xm:f>tablas!$I$37:$I$41</xm:f>
          </x14:formula1>
          <xm:sqref>D37:M37</xm:sqref>
        </x14:dataValidation>
        <x14:dataValidation type="list" allowBlank="1" showInputMessage="1" showErrorMessage="1" xr:uid="{C3647011-DB92-4EE6-B751-038BA2050937}">
          <x14:formula1>
            <xm:f>tablas!$E$37:$E$47</xm:f>
          </x14:formula1>
          <xm:sqref>D34:M34</xm:sqref>
        </x14:dataValidation>
        <x14:dataValidation type="list" allowBlank="1" showInputMessage="1" showErrorMessage="1" xr:uid="{937D7761-649C-44A6-9C18-81392DE7C3C9}">
          <x14:formula1>
            <xm:f>tablas!$L$37:$L$42</xm:f>
          </x14:formula1>
          <xm:sqref>M45:M51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V97"/>
  <sheetViews>
    <sheetView showGridLines="0" zoomScaleNormal="100" workbookViewId="0">
      <selection activeCell="B3" sqref="B3:K3"/>
    </sheetView>
  </sheetViews>
  <sheetFormatPr baseColWidth="10" defaultColWidth="11.42578125" defaultRowHeight="14.25" x14ac:dyDescent="0.2"/>
  <cols>
    <col min="1" max="1" width="7" style="1" customWidth="1"/>
    <col min="2" max="2" width="15.7109375" style="1" customWidth="1"/>
    <col min="3" max="3" width="11.42578125" style="1"/>
    <col min="4" max="9" width="19.5703125" style="1" customWidth="1"/>
    <col min="10" max="11" width="18.42578125" style="1" customWidth="1"/>
    <col min="12" max="16384" width="11.42578125" style="1"/>
  </cols>
  <sheetData>
    <row r="1" spans="1:22" ht="35.25" customHeight="1" x14ac:dyDescent="0.2">
      <c r="A1" s="129"/>
      <c r="B1" s="243"/>
      <c r="C1" s="243"/>
      <c r="D1" s="244" t="s">
        <v>279</v>
      </c>
      <c r="E1" s="244"/>
      <c r="F1" s="244"/>
      <c r="G1" s="244"/>
      <c r="H1" s="244"/>
      <c r="I1" s="244"/>
      <c r="J1" s="247" t="s">
        <v>262</v>
      </c>
      <c r="K1" s="248"/>
      <c r="L1" s="128"/>
      <c r="M1" s="128"/>
      <c r="N1" s="128"/>
      <c r="O1" s="128"/>
      <c r="P1" s="128"/>
      <c r="Q1" s="128"/>
      <c r="R1" s="128"/>
      <c r="S1" s="128"/>
      <c r="T1" s="128"/>
      <c r="U1" s="128"/>
      <c r="V1" s="128"/>
    </row>
    <row r="2" spans="1:22" ht="43.5" customHeight="1" x14ac:dyDescent="0.2">
      <c r="A2" s="85"/>
      <c r="B2" s="243"/>
      <c r="C2" s="243"/>
      <c r="D2" s="244"/>
      <c r="E2" s="244"/>
      <c r="F2" s="244"/>
      <c r="G2" s="244"/>
      <c r="H2" s="244"/>
      <c r="I2" s="244"/>
      <c r="J2" s="249"/>
      <c r="K2" s="250"/>
      <c r="L2" s="128"/>
      <c r="M2" s="128"/>
      <c r="N2" s="128"/>
      <c r="O2" s="128"/>
      <c r="P2" s="128"/>
      <c r="Q2" s="128"/>
      <c r="R2" s="128"/>
      <c r="S2" s="128"/>
      <c r="T2" s="128"/>
      <c r="U2" s="128"/>
      <c r="V2" s="128"/>
    </row>
    <row r="3" spans="1:22" ht="15" x14ac:dyDescent="0.2">
      <c r="A3" s="128"/>
      <c r="B3" s="229"/>
      <c r="C3" s="227"/>
      <c r="D3" s="227"/>
      <c r="E3" s="227"/>
      <c r="F3" s="227"/>
      <c r="G3" s="227"/>
      <c r="H3" s="227"/>
      <c r="I3" s="227"/>
      <c r="J3" s="227"/>
      <c r="K3" s="230"/>
      <c r="L3" s="128"/>
      <c r="M3" s="128"/>
      <c r="N3" s="128"/>
      <c r="O3" s="128"/>
      <c r="P3" s="128"/>
      <c r="Q3" s="128"/>
      <c r="R3" s="128"/>
      <c r="S3" s="128"/>
      <c r="T3" s="128"/>
      <c r="U3" s="128"/>
      <c r="V3" s="128"/>
    </row>
    <row r="4" spans="1:22" ht="33.75" customHeight="1" x14ac:dyDescent="0.2">
      <c r="A4" s="128"/>
      <c r="B4" s="245" t="s">
        <v>278</v>
      </c>
      <c r="C4" s="245"/>
      <c r="D4" s="245"/>
      <c r="E4" s="245"/>
      <c r="F4" s="245"/>
      <c r="G4" s="245"/>
      <c r="H4" s="245"/>
      <c r="I4" s="245"/>
      <c r="J4" s="245"/>
      <c r="K4" s="246"/>
      <c r="L4" s="128"/>
      <c r="M4" s="128"/>
      <c r="N4" s="128"/>
      <c r="O4" s="128"/>
      <c r="P4" s="128"/>
      <c r="Q4" s="128"/>
      <c r="R4" s="128"/>
      <c r="S4" s="128"/>
      <c r="T4" s="128"/>
      <c r="U4" s="128"/>
      <c r="V4" s="128"/>
    </row>
    <row r="5" spans="1:22" ht="15" x14ac:dyDescent="0.2">
      <c r="A5" s="128"/>
      <c r="B5" s="229"/>
      <c r="C5" s="227"/>
      <c r="D5" s="227"/>
      <c r="E5" s="227"/>
      <c r="F5" s="227"/>
      <c r="G5" s="227"/>
      <c r="H5" s="227"/>
      <c r="I5" s="227"/>
      <c r="J5" s="227"/>
      <c r="K5" s="230"/>
      <c r="L5" s="128"/>
      <c r="M5" s="128"/>
      <c r="N5" s="128"/>
      <c r="O5" s="128"/>
      <c r="P5" s="128"/>
      <c r="Q5" s="128"/>
      <c r="R5" s="128"/>
      <c r="S5" s="128"/>
      <c r="T5" s="128"/>
      <c r="U5" s="128"/>
      <c r="V5" s="128"/>
    </row>
    <row r="6" spans="1:22" ht="17.25" customHeight="1" x14ac:dyDescent="0.2">
      <c r="A6" s="128"/>
      <c r="B6" s="229" t="s">
        <v>263</v>
      </c>
      <c r="C6" s="227"/>
      <c r="D6" s="227"/>
      <c r="E6" s="227"/>
      <c r="F6" s="227"/>
      <c r="G6" s="227"/>
      <c r="H6" s="227"/>
      <c r="I6" s="227"/>
      <c r="J6" s="227"/>
      <c r="K6" s="230"/>
      <c r="L6" s="128"/>
      <c r="M6" s="128"/>
      <c r="N6" s="128"/>
      <c r="O6" s="128"/>
      <c r="P6" s="128"/>
      <c r="Q6" s="128"/>
      <c r="R6" s="128"/>
      <c r="S6" s="128"/>
      <c r="T6" s="128"/>
      <c r="U6" s="128"/>
      <c r="V6" s="128"/>
    </row>
    <row r="7" spans="1:22" ht="17.25" customHeight="1" x14ac:dyDescent="0.2">
      <c r="A7" s="128"/>
      <c r="B7" s="237" t="s">
        <v>259</v>
      </c>
      <c r="C7" s="238"/>
      <c r="D7" s="238"/>
      <c r="E7" s="238"/>
      <c r="F7" s="238"/>
      <c r="G7" s="238"/>
      <c r="H7" s="238"/>
      <c r="I7" s="238"/>
      <c r="J7" s="238"/>
      <c r="K7" s="239"/>
      <c r="L7" s="128"/>
      <c r="M7" s="128"/>
      <c r="N7" s="128"/>
      <c r="O7" s="128"/>
      <c r="P7" s="128"/>
      <c r="Q7" s="128"/>
      <c r="R7" s="128"/>
      <c r="S7" s="128"/>
      <c r="T7" s="128"/>
      <c r="U7" s="128"/>
      <c r="V7" s="128"/>
    </row>
    <row r="8" spans="1:22" ht="17.25" customHeight="1" x14ac:dyDescent="0.2">
      <c r="A8" s="128"/>
      <c r="B8" s="229"/>
      <c r="C8" s="227"/>
      <c r="D8" s="227"/>
      <c r="E8" s="227"/>
      <c r="F8" s="227"/>
      <c r="G8" s="227"/>
      <c r="H8" s="227"/>
      <c r="I8" s="227"/>
      <c r="J8" s="227"/>
      <c r="K8" s="230"/>
      <c r="L8" s="128"/>
      <c r="M8" s="128"/>
      <c r="N8" s="128"/>
      <c r="O8" s="128"/>
      <c r="P8" s="128"/>
      <c r="Q8" s="128"/>
      <c r="R8" s="128"/>
      <c r="S8" s="128"/>
      <c r="T8" s="128"/>
      <c r="U8" s="128"/>
      <c r="V8" s="128"/>
    </row>
    <row r="9" spans="1:22" ht="17.25" customHeight="1" x14ac:dyDescent="0.2">
      <c r="A9" s="128"/>
      <c r="B9" s="229"/>
      <c r="C9" s="227"/>
      <c r="D9" s="227"/>
      <c r="E9" s="227"/>
      <c r="F9" s="227"/>
      <c r="G9" s="227"/>
      <c r="H9" s="227"/>
      <c r="I9" s="227"/>
      <c r="J9" s="227"/>
      <c r="K9" s="230"/>
      <c r="L9" s="128"/>
      <c r="M9" s="128"/>
      <c r="N9" s="128"/>
      <c r="O9" s="128"/>
      <c r="P9" s="128"/>
      <c r="Q9" s="128"/>
      <c r="R9" s="128"/>
      <c r="S9" s="128"/>
      <c r="T9" s="128"/>
      <c r="U9" s="128"/>
      <c r="V9" s="128"/>
    </row>
    <row r="10" spans="1:22" ht="17.25" customHeight="1" x14ac:dyDescent="0.2">
      <c r="A10" s="128"/>
      <c r="B10" s="229"/>
      <c r="C10" s="227"/>
      <c r="D10" s="227"/>
      <c r="E10" s="227"/>
      <c r="F10" s="227"/>
      <c r="G10" s="227"/>
      <c r="H10" s="227"/>
      <c r="I10" s="227"/>
      <c r="J10" s="227"/>
      <c r="K10" s="230"/>
      <c r="L10" s="128"/>
      <c r="M10" s="128"/>
      <c r="N10" s="128"/>
      <c r="O10" s="128"/>
      <c r="P10" s="128"/>
      <c r="Q10" s="128"/>
      <c r="R10" s="128"/>
      <c r="S10" s="128"/>
      <c r="T10" s="128"/>
      <c r="U10" s="128"/>
      <c r="V10" s="128"/>
    </row>
    <row r="11" spans="1:22" ht="17.25" customHeight="1" x14ac:dyDescent="0.2">
      <c r="A11" s="128"/>
      <c r="B11" s="229"/>
      <c r="C11" s="227"/>
      <c r="D11" s="227"/>
      <c r="E11" s="227"/>
      <c r="F11" s="227"/>
      <c r="G11" s="227"/>
      <c r="H11" s="227"/>
      <c r="I11" s="227"/>
      <c r="J11" s="227"/>
      <c r="K11" s="230"/>
      <c r="L11" s="128"/>
      <c r="M11" s="128"/>
      <c r="N11" s="128"/>
      <c r="O11" s="128"/>
      <c r="P11" s="128"/>
      <c r="Q11" s="128"/>
      <c r="R11" s="128"/>
      <c r="S11" s="128"/>
      <c r="T11" s="128"/>
      <c r="U11" s="128"/>
      <c r="V11" s="128"/>
    </row>
    <row r="12" spans="1:22" ht="17.25" customHeight="1" x14ac:dyDescent="0.2">
      <c r="A12" s="128"/>
      <c r="B12" s="229" t="s">
        <v>167</v>
      </c>
      <c r="C12" s="227"/>
      <c r="D12" s="227"/>
      <c r="E12" s="227"/>
      <c r="F12" s="227"/>
      <c r="G12" s="227"/>
      <c r="H12" s="227"/>
      <c r="I12" s="227"/>
      <c r="J12" s="227"/>
      <c r="K12" s="230"/>
      <c r="L12" s="128"/>
      <c r="M12" s="128"/>
      <c r="N12" s="128"/>
      <c r="O12" s="128"/>
      <c r="P12" s="128"/>
      <c r="Q12" s="128"/>
      <c r="R12" s="128"/>
      <c r="S12" s="128"/>
      <c r="T12" s="128"/>
      <c r="U12" s="128"/>
      <c r="V12" s="128"/>
    </row>
    <row r="13" spans="1:22" ht="17.25" customHeight="1" x14ac:dyDescent="0.2">
      <c r="A13" s="128"/>
      <c r="B13" s="229"/>
      <c r="C13" s="227"/>
      <c r="D13" s="227"/>
      <c r="E13" s="227"/>
      <c r="F13" s="227"/>
      <c r="G13" s="227"/>
      <c r="H13" s="227"/>
      <c r="I13" s="227"/>
      <c r="J13" s="227"/>
      <c r="K13" s="230"/>
      <c r="L13" s="128"/>
      <c r="M13" s="128"/>
      <c r="N13" s="128"/>
      <c r="O13" s="128"/>
      <c r="P13" s="128"/>
      <c r="Q13" s="128"/>
      <c r="R13" s="128"/>
      <c r="S13" s="128"/>
      <c r="T13" s="128"/>
      <c r="U13" s="128"/>
      <c r="V13" s="128"/>
    </row>
    <row r="14" spans="1:22" ht="17.25" customHeight="1" x14ac:dyDescent="0.2">
      <c r="A14" s="128"/>
      <c r="B14" s="237" t="s">
        <v>260</v>
      </c>
      <c r="C14" s="238"/>
      <c r="D14" s="238"/>
      <c r="E14" s="238"/>
      <c r="F14" s="238"/>
      <c r="G14" s="238"/>
      <c r="H14" s="238"/>
      <c r="I14" s="238"/>
      <c r="J14" s="238"/>
      <c r="K14" s="239"/>
      <c r="L14" s="128"/>
      <c r="M14" s="128"/>
      <c r="N14" s="128"/>
      <c r="O14" s="128"/>
      <c r="P14" s="128"/>
      <c r="Q14" s="128"/>
      <c r="R14" s="128"/>
      <c r="S14" s="128"/>
      <c r="T14" s="128"/>
      <c r="U14" s="128"/>
      <c r="V14" s="128"/>
    </row>
    <row r="15" spans="1:22" ht="17.25" customHeight="1" x14ac:dyDescent="0.2">
      <c r="A15" s="128"/>
      <c r="B15" s="229" t="s">
        <v>168</v>
      </c>
      <c r="C15" s="227"/>
      <c r="D15" s="227"/>
      <c r="E15" s="227"/>
      <c r="F15" s="227"/>
      <c r="G15" s="227"/>
      <c r="H15" s="227"/>
      <c r="I15" s="227"/>
      <c r="J15" s="227"/>
      <c r="K15" s="230"/>
      <c r="L15" s="128"/>
      <c r="M15" s="128"/>
      <c r="N15" s="128"/>
      <c r="O15" s="128"/>
      <c r="P15" s="128"/>
      <c r="Q15" s="128"/>
      <c r="R15" s="128"/>
      <c r="S15" s="128"/>
      <c r="T15" s="128"/>
      <c r="U15" s="128"/>
      <c r="V15" s="128"/>
    </row>
    <row r="16" spans="1:22" ht="17.25" hidden="1" customHeight="1" x14ac:dyDescent="0.2">
      <c r="A16" s="128"/>
      <c r="B16" s="240" t="s">
        <v>264</v>
      </c>
      <c r="C16" s="241"/>
      <c r="D16" s="241"/>
      <c r="E16" s="241"/>
      <c r="F16" s="241"/>
      <c r="G16" s="241"/>
      <c r="H16" s="241"/>
      <c r="I16" s="241"/>
      <c r="J16" s="241"/>
      <c r="K16" s="242"/>
      <c r="L16" s="128"/>
      <c r="M16" s="128"/>
      <c r="N16" s="128"/>
      <c r="O16" s="128"/>
      <c r="P16" s="128"/>
      <c r="Q16" s="128"/>
      <c r="R16" s="128"/>
      <c r="S16" s="128"/>
      <c r="T16" s="128"/>
      <c r="U16" s="128"/>
      <c r="V16" s="128"/>
    </row>
    <row r="17" spans="1:22" ht="17.25" customHeight="1" x14ac:dyDescent="0.2">
      <c r="A17" s="128"/>
      <c r="B17" s="240"/>
      <c r="C17" s="241"/>
      <c r="D17" s="241"/>
      <c r="E17" s="241"/>
      <c r="F17" s="241"/>
      <c r="G17" s="241"/>
      <c r="H17" s="241"/>
      <c r="I17" s="241"/>
      <c r="J17" s="241"/>
      <c r="K17" s="242"/>
      <c r="L17" s="128"/>
      <c r="M17" s="128"/>
      <c r="N17" s="128"/>
      <c r="O17" s="128"/>
      <c r="P17" s="128"/>
      <c r="Q17" s="128"/>
      <c r="R17" s="128"/>
      <c r="S17" s="128"/>
      <c r="T17" s="128"/>
      <c r="U17" s="128"/>
      <c r="V17" s="128"/>
    </row>
    <row r="18" spans="1:22" ht="17.25" customHeight="1" x14ac:dyDescent="0.2">
      <c r="A18" s="128"/>
      <c r="B18" s="240"/>
      <c r="C18" s="241"/>
      <c r="D18" s="241"/>
      <c r="E18" s="241"/>
      <c r="F18" s="241"/>
      <c r="G18" s="241"/>
      <c r="H18" s="241"/>
      <c r="I18" s="241"/>
      <c r="J18" s="241"/>
      <c r="K18" s="242"/>
      <c r="L18" s="128"/>
      <c r="M18" s="128"/>
      <c r="N18" s="128"/>
      <c r="O18" s="128"/>
      <c r="P18" s="128"/>
      <c r="Q18" s="128"/>
      <c r="R18" s="128"/>
      <c r="S18" s="128"/>
      <c r="T18" s="128"/>
      <c r="U18" s="128"/>
      <c r="V18" s="128"/>
    </row>
    <row r="19" spans="1:22" ht="243.75" customHeight="1" x14ac:dyDescent="0.2">
      <c r="A19" s="128"/>
      <c r="B19" s="229"/>
      <c r="C19" s="227"/>
      <c r="D19" s="227"/>
      <c r="E19" s="227"/>
      <c r="F19" s="227"/>
      <c r="G19" s="227"/>
      <c r="H19" s="227"/>
      <c r="I19" s="227"/>
      <c r="J19" s="227"/>
      <c r="K19" s="230"/>
      <c r="L19" s="128"/>
      <c r="M19" s="128"/>
      <c r="N19" s="128"/>
      <c r="O19" s="128"/>
      <c r="P19" s="128"/>
      <c r="Q19" s="128"/>
      <c r="R19" s="128"/>
      <c r="S19" s="128"/>
      <c r="T19" s="128"/>
      <c r="U19" s="128"/>
      <c r="V19" s="128"/>
    </row>
    <row r="20" spans="1:22" ht="17.25" customHeight="1" x14ac:dyDescent="0.2">
      <c r="A20" s="228"/>
      <c r="B20" s="229" t="s">
        <v>265</v>
      </c>
      <c r="C20" s="227"/>
      <c r="D20" s="227"/>
      <c r="E20" s="227"/>
      <c r="F20" s="227"/>
      <c r="G20" s="227"/>
      <c r="H20" s="227"/>
      <c r="I20" s="227"/>
      <c r="J20" s="227"/>
      <c r="K20" s="230"/>
      <c r="L20" s="128"/>
      <c r="M20" s="128"/>
      <c r="N20" s="128"/>
      <c r="O20" s="128"/>
      <c r="P20" s="128"/>
      <c r="Q20" s="128"/>
      <c r="R20" s="128"/>
      <c r="S20" s="128"/>
      <c r="T20" s="128"/>
      <c r="U20" s="128"/>
      <c r="V20" s="128"/>
    </row>
    <row r="21" spans="1:22" ht="17.25" customHeight="1" x14ac:dyDescent="0.2">
      <c r="A21" s="228"/>
      <c r="B21" s="229"/>
      <c r="C21" s="227"/>
      <c r="D21" s="227"/>
      <c r="E21" s="227"/>
      <c r="F21" s="227"/>
      <c r="G21" s="227"/>
      <c r="H21" s="227"/>
      <c r="I21" s="227"/>
      <c r="J21" s="227"/>
      <c r="K21" s="230"/>
      <c r="L21" s="128"/>
      <c r="M21" s="128"/>
      <c r="N21" s="128"/>
      <c r="O21" s="128"/>
      <c r="P21" s="128"/>
      <c r="Q21" s="128"/>
      <c r="R21" s="128"/>
      <c r="S21" s="128"/>
      <c r="T21" s="128"/>
      <c r="U21" s="128"/>
      <c r="V21" s="128"/>
    </row>
    <row r="22" spans="1:22" ht="17.25" customHeight="1" x14ac:dyDescent="0.2">
      <c r="A22" s="228"/>
      <c r="B22" s="229"/>
      <c r="C22" s="227"/>
      <c r="D22" s="227"/>
      <c r="E22" s="227"/>
      <c r="F22" s="227"/>
      <c r="G22" s="227"/>
      <c r="H22" s="227"/>
      <c r="I22" s="227"/>
      <c r="J22" s="227"/>
      <c r="K22" s="230"/>
      <c r="L22" s="128"/>
      <c r="M22" s="128"/>
      <c r="N22" s="128"/>
      <c r="O22" s="128"/>
      <c r="P22" s="128"/>
      <c r="Q22" s="128"/>
      <c r="R22" s="128"/>
      <c r="S22" s="128"/>
      <c r="T22" s="128"/>
      <c r="U22" s="128"/>
      <c r="V22" s="128"/>
    </row>
    <row r="23" spans="1:22" x14ac:dyDescent="0.2">
      <c r="A23" s="228"/>
      <c r="B23" s="229"/>
      <c r="C23" s="227"/>
      <c r="D23" s="227"/>
      <c r="E23" s="227"/>
      <c r="F23" s="227"/>
      <c r="G23" s="227"/>
      <c r="H23" s="227"/>
      <c r="I23" s="227"/>
      <c r="J23" s="227"/>
      <c r="K23" s="230"/>
      <c r="L23" s="128"/>
      <c r="M23" s="128"/>
      <c r="N23" s="128"/>
      <c r="O23" s="128"/>
      <c r="P23" s="128"/>
      <c r="Q23" s="128"/>
      <c r="R23" s="128"/>
      <c r="S23" s="128"/>
      <c r="T23" s="128"/>
      <c r="U23" s="128"/>
      <c r="V23" s="128"/>
    </row>
    <row r="24" spans="1:22" x14ac:dyDescent="0.2">
      <c r="A24" s="228"/>
      <c r="B24" s="229"/>
      <c r="C24" s="227"/>
      <c r="D24" s="227"/>
      <c r="E24" s="227"/>
      <c r="F24" s="227"/>
      <c r="G24" s="227"/>
      <c r="H24" s="227"/>
      <c r="I24" s="227"/>
      <c r="J24" s="227"/>
      <c r="K24" s="230"/>
      <c r="L24" s="128"/>
      <c r="M24" s="128"/>
      <c r="N24" s="128"/>
      <c r="O24" s="128"/>
      <c r="P24" s="128"/>
      <c r="Q24" s="128"/>
      <c r="R24" s="128"/>
      <c r="S24" s="128"/>
      <c r="T24" s="128"/>
      <c r="U24" s="128"/>
      <c r="V24" s="128"/>
    </row>
    <row r="25" spans="1:22" ht="210" customHeight="1" x14ac:dyDescent="0.2">
      <c r="A25" s="128"/>
      <c r="B25" s="229"/>
      <c r="C25" s="227"/>
      <c r="D25" s="227"/>
      <c r="E25" s="227"/>
      <c r="F25" s="227"/>
      <c r="G25" s="227"/>
      <c r="H25" s="227"/>
      <c r="I25" s="227"/>
      <c r="J25" s="227"/>
      <c r="K25" s="230"/>
      <c r="L25" s="128"/>
      <c r="M25" s="128"/>
      <c r="N25" s="128"/>
      <c r="O25" s="128"/>
      <c r="P25" s="128"/>
      <c r="Q25" s="128"/>
      <c r="R25" s="128"/>
      <c r="S25" s="128"/>
      <c r="T25" s="128"/>
      <c r="U25" s="128"/>
      <c r="V25" s="128"/>
    </row>
    <row r="26" spans="1:22" ht="15.75" customHeight="1" x14ac:dyDescent="0.25">
      <c r="A26" s="128"/>
      <c r="B26" s="231" t="s">
        <v>261</v>
      </c>
      <c r="C26" s="232"/>
      <c r="D26" s="232"/>
      <c r="E26" s="232"/>
      <c r="F26" s="232"/>
      <c r="G26" s="232"/>
      <c r="H26" s="232"/>
      <c r="I26" s="232"/>
      <c r="J26" s="232"/>
      <c r="K26" s="233"/>
      <c r="L26" s="128"/>
      <c r="M26" s="128"/>
      <c r="N26" s="128"/>
      <c r="O26" s="128"/>
      <c r="P26" s="128"/>
      <c r="Q26" s="128"/>
      <c r="R26" s="128"/>
      <c r="S26" s="128"/>
      <c r="T26" s="128"/>
      <c r="U26" s="128"/>
      <c r="V26" s="128"/>
    </row>
    <row r="27" spans="1:22" ht="15.75" x14ac:dyDescent="0.25">
      <c r="A27" s="128"/>
      <c r="B27" s="125"/>
      <c r="C27" s="126"/>
      <c r="D27" s="126"/>
      <c r="E27" s="126"/>
      <c r="F27" s="126"/>
      <c r="G27" s="126"/>
      <c r="H27" s="126"/>
      <c r="I27" s="126"/>
      <c r="J27" s="126"/>
      <c r="K27" s="127"/>
      <c r="L27" s="128"/>
      <c r="M27" s="128"/>
      <c r="N27" s="128"/>
      <c r="O27" s="128"/>
      <c r="P27" s="128"/>
      <c r="Q27" s="128"/>
      <c r="R27" s="128"/>
      <c r="S27" s="128"/>
      <c r="T27" s="128"/>
      <c r="U27" s="128"/>
      <c r="V27" s="128"/>
    </row>
    <row r="28" spans="1:22" ht="15.75" x14ac:dyDescent="0.25">
      <c r="A28" s="128"/>
      <c r="B28" s="125"/>
      <c r="C28" s="126"/>
      <c r="D28" s="126"/>
      <c r="E28" s="126"/>
      <c r="F28" s="126"/>
      <c r="G28" s="126"/>
      <c r="H28" s="126"/>
      <c r="I28" s="126"/>
      <c r="J28" s="126"/>
      <c r="K28" s="127"/>
      <c r="L28" s="128"/>
      <c r="M28" s="128"/>
      <c r="N28" s="128"/>
      <c r="O28" s="128"/>
      <c r="P28" s="128"/>
      <c r="Q28" s="128"/>
      <c r="R28" s="128"/>
      <c r="S28" s="128"/>
      <c r="T28" s="128"/>
      <c r="U28" s="128"/>
      <c r="V28" s="128"/>
    </row>
    <row r="29" spans="1:22" ht="15.75" x14ac:dyDescent="0.25">
      <c r="A29" s="128"/>
      <c r="B29" s="125"/>
      <c r="C29" s="126"/>
      <c r="D29" s="126"/>
      <c r="E29" s="126"/>
      <c r="F29" s="126"/>
      <c r="G29" s="126"/>
      <c r="H29" s="126"/>
      <c r="I29" s="126"/>
      <c r="J29" s="126"/>
      <c r="K29" s="127"/>
      <c r="L29" s="128"/>
      <c r="M29" s="128"/>
      <c r="N29" s="128"/>
      <c r="O29" s="128"/>
      <c r="P29" s="128"/>
      <c r="Q29" s="128"/>
      <c r="R29" s="128"/>
      <c r="S29" s="128"/>
      <c r="T29" s="128"/>
      <c r="U29" s="128"/>
      <c r="V29" s="128"/>
    </row>
    <row r="30" spans="1:22" ht="15.75" x14ac:dyDescent="0.25">
      <c r="A30" s="128"/>
      <c r="B30" s="150"/>
      <c r="C30" s="151"/>
      <c r="D30" s="151"/>
      <c r="E30" s="151"/>
      <c r="F30" s="151"/>
      <c r="G30" s="151"/>
      <c r="H30" s="151"/>
      <c r="I30" s="151"/>
      <c r="J30" s="151"/>
      <c r="K30" s="152"/>
      <c r="L30" s="128"/>
      <c r="M30" s="128"/>
      <c r="N30" s="128"/>
      <c r="O30" s="128"/>
      <c r="P30" s="128"/>
      <c r="Q30" s="128"/>
      <c r="R30" s="128"/>
      <c r="S30" s="128"/>
      <c r="T30" s="128"/>
      <c r="U30" s="128"/>
      <c r="V30" s="128"/>
    </row>
    <row r="31" spans="1:22" ht="15.75" x14ac:dyDescent="0.25">
      <c r="A31" s="128"/>
      <c r="B31" s="150"/>
      <c r="C31" s="151"/>
      <c r="D31" s="151"/>
      <c r="E31" s="151"/>
      <c r="F31" s="151"/>
      <c r="G31" s="151"/>
      <c r="H31" s="151"/>
      <c r="I31" s="151"/>
      <c r="J31" s="151"/>
      <c r="K31" s="152"/>
      <c r="L31" s="128"/>
      <c r="M31" s="128"/>
      <c r="N31" s="128"/>
      <c r="O31" s="128"/>
      <c r="P31" s="128"/>
      <c r="Q31" s="128"/>
      <c r="R31" s="128"/>
      <c r="S31" s="128"/>
      <c r="T31" s="128"/>
      <c r="U31" s="128"/>
      <c r="V31" s="128"/>
    </row>
    <row r="32" spans="1:22" ht="15.75" x14ac:dyDescent="0.25">
      <c r="A32" s="128"/>
      <c r="B32" s="150"/>
      <c r="C32" s="151"/>
      <c r="D32" s="151"/>
      <c r="E32" s="151"/>
      <c r="F32" s="151"/>
      <c r="G32" s="151"/>
      <c r="H32" s="151"/>
      <c r="I32" s="151"/>
      <c r="J32" s="151"/>
      <c r="K32" s="152"/>
      <c r="L32" s="128"/>
      <c r="M32" s="128"/>
      <c r="N32" s="128"/>
      <c r="O32" s="128"/>
      <c r="P32" s="128"/>
      <c r="Q32" s="128"/>
      <c r="R32" s="128"/>
      <c r="S32" s="128"/>
      <c r="T32" s="128"/>
      <c r="U32" s="128"/>
      <c r="V32" s="128"/>
    </row>
    <row r="33" spans="1:22" ht="15.75" x14ac:dyDescent="0.25">
      <c r="A33" s="128"/>
      <c r="B33" s="150"/>
      <c r="C33" s="151"/>
      <c r="D33" s="151"/>
      <c r="E33" s="151"/>
      <c r="F33" s="151"/>
      <c r="G33" s="151"/>
      <c r="H33" s="151"/>
      <c r="I33" s="151"/>
      <c r="J33" s="151"/>
      <c r="K33" s="152"/>
      <c r="L33" s="128"/>
      <c r="M33" s="128"/>
      <c r="N33" s="128"/>
      <c r="O33" s="128"/>
      <c r="P33" s="128"/>
      <c r="Q33" s="128"/>
      <c r="R33" s="128"/>
      <c r="S33" s="128"/>
      <c r="T33" s="128"/>
      <c r="U33" s="128"/>
      <c r="V33" s="128"/>
    </row>
    <row r="34" spans="1:22" ht="15.75" x14ac:dyDescent="0.25">
      <c r="A34" s="128"/>
      <c r="B34" s="150"/>
      <c r="C34" s="151"/>
      <c r="D34" s="151"/>
      <c r="E34" s="151"/>
      <c r="F34" s="151"/>
      <c r="G34" s="151"/>
      <c r="H34" s="151"/>
      <c r="I34" s="151"/>
      <c r="J34" s="151"/>
      <c r="K34" s="152"/>
      <c r="L34" s="128"/>
      <c r="M34" s="128"/>
      <c r="N34" s="128"/>
      <c r="O34" s="128"/>
      <c r="P34" s="128"/>
      <c r="Q34" s="128"/>
      <c r="R34" s="128"/>
      <c r="S34" s="128"/>
      <c r="T34" s="128"/>
      <c r="U34" s="128"/>
      <c r="V34" s="128"/>
    </row>
    <row r="35" spans="1:22" ht="15.75" x14ac:dyDescent="0.25">
      <c r="A35" s="128"/>
      <c r="B35" s="150"/>
      <c r="C35" s="151"/>
      <c r="D35" s="151"/>
      <c r="E35" s="151"/>
      <c r="F35" s="151"/>
      <c r="G35" s="151"/>
      <c r="H35" s="151"/>
      <c r="I35" s="151"/>
      <c r="J35" s="151"/>
      <c r="K35" s="152"/>
      <c r="L35" s="128"/>
      <c r="M35" s="128"/>
      <c r="N35" s="128"/>
      <c r="O35" s="128"/>
      <c r="P35" s="128"/>
      <c r="Q35" s="128"/>
      <c r="R35" s="128"/>
      <c r="S35" s="128"/>
      <c r="T35" s="128"/>
      <c r="U35" s="128"/>
      <c r="V35" s="128"/>
    </row>
    <row r="36" spans="1:22" ht="15.75" x14ac:dyDescent="0.25">
      <c r="A36" s="128"/>
      <c r="B36" s="150"/>
      <c r="C36" s="151"/>
      <c r="D36" s="151"/>
      <c r="E36" s="151"/>
      <c r="F36" s="151"/>
      <c r="G36" s="151"/>
      <c r="H36" s="151"/>
      <c r="I36" s="151"/>
      <c r="J36" s="151"/>
      <c r="K36" s="152"/>
      <c r="L36" s="128"/>
      <c r="M36" s="128"/>
      <c r="N36" s="128"/>
      <c r="O36" s="128"/>
      <c r="P36" s="128"/>
      <c r="Q36" s="128"/>
      <c r="R36" s="128"/>
      <c r="S36" s="128"/>
      <c r="T36" s="128"/>
      <c r="U36" s="128"/>
      <c r="V36" s="128"/>
    </row>
    <row r="37" spans="1:22" ht="15.75" x14ac:dyDescent="0.25">
      <c r="A37" s="128"/>
      <c r="B37" s="150"/>
      <c r="C37" s="151"/>
      <c r="D37" s="151"/>
      <c r="E37" s="151"/>
      <c r="F37" s="151"/>
      <c r="G37" s="151"/>
      <c r="H37" s="151"/>
      <c r="I37" s="151"/>
      <c r="J37" s="151"/>
      <c r="K37" s="152"/>
      <c r="L37" s="128"/>
      <c r="M37" s="128"/>
      <c r="N37" s="128"/>
      <c r="O37" s="128"/>
      <c r="P37" s="128"/>
      <c r="Q37" s="128"/>
      <c r="R37" s="128"/>
      <c r="S37" s="128"/>
      <c r="T37" s="128"/>
      <c r="U37" s="128"/>
      <c r="V37" s="128"/>
    </row>
    <row r="38" spans="1:22" ht="15.75" x14ac:dyDescent="0.25">
      <c r="A38" s="128"/>
      <c r="B38" s="150"/>
      <c r="C38" s="151"/>
      <c r="D38" s="151"/>
      <c r="E38" s="151"/>
      <c r="F38" s="151"/>
      <c r="G38" s="151"/>
      <c r="H38" s="151"/>
      <c r="I38" s="151"/>
      <c r="J38" s="151"/>
      <c r="K38" s="152"/>
      <c r="L38" s="128"/>
      <c r="M38" s="128"/>
      <c r="N38" s="128"/>
      <c r="O38" s="128"/>
      <c r="P38" s="128"/>
      <c r="Q38" s="128"/>
      <c r="R38" s="128"/>
      <c r="S38" s="128"/>
      <c r="T38" s="128"/>
      <c r="U38" s="128"/>
      <c r="V38" s="128"/>
    </row>
    <row r="39" spans="1:22" ht="15.75" x14ac:dyDescent="0.25">
      <c r="A39" s="128"/>
      <c r="B39" s="150"/>
      <c r="C39" s="151"/>
      <c r="D39" s="151"/>
      <c r="E39" s="151"/>
      <c r="F39" s="151"/>
      <c r="G39" s="151"/>
      <c r="H39" s="151"/>
      <c r="I39" s="151"/>
      <c r="J39" s="151"/>
      <c r="K39" s="152"/>
      <c r="L39" s="128"/>
      <c r="M39" s="128"/>
      <c r="N39" s="128"/>
      <c r="O39" s="128"/>
      <c r="P39" s="128"/>
      <c r="Q39" s="128"/>
      <c r="R39" s="128"/>
      <c r="S39" s="128"/>
      <c r="T39" s="128"/>
      <c r="U39" s="128"/>
      <c r="V39" s="128"/>
    </row>
    <row r="40" spans="1:22" ht="15.75" x14ac:dyDescent="0.25">
      <c r="A40" s="128"/>
      <c r="B40" s="150"/>
      <c r="C40" s="151"/>
      <c r="D40" s="151"/>
      <c r="E40" s="151"/>
      <c r="F40" s="151"/>
      <c r="G40" s="151"/>
      <c r="H40" s="151"/>
      <c r="I40" s="151"/>
      <c r="J40" s="151"/>
      <c r="K40" s="152"/>
      <c r="L40" s="128"/>
      <c r="M40" s="128"/>
      <c r="N40" s="128"/>
      <c r="O40" s="128"/>
      <c r="P40" s="128"/>
      <c r="Q40" s="128"/>
      <c r="R40" s="128"/>
      <c r="S40" s="128"/>
      <c r="T40" s="128"/>
      <c r="U40" s="128"/>
      <c r="V40" s="128"/>
    </row>
    <row r="41" spans="1:22" ht="15.75" x14ac:dyDescent="0.25">
      <c r="A41" s="128"/>
      <c r="B41" s="150"/>
      <c r="C41" s="151"/>
      <c r="D41" s="151"/>
      <c r="E41" s="151"/>
      <c r="F41" s="151"/>
      <c r="G41" s="151"/>
      <c r="H41" s="151"/>
      <c r="I41" s="151"/>
      <c r="J41" s="151"/>
      <c r="K41" s="152"/>
      <c r="L41" s="128"/>
      <c r="M41" s="128"/>
      <c r="N41" s="128"/>
      <c r="O41" s="128"/>
      <c r="P41" s="128"/>
      <c r="Q41" s="128"/>
      <c r="R41" s="128"/>
      <c r="S41" s="128"/>
      <c r="T41" s="128"/>
      <c r="U41" s="128"/>
      <c r="V41" s="128"/>
    </row>
    <row r="42" spans="1:22" ht="15.75" x14ac:dyDescent="0.25">
      <c r="A42" s="128"/>
      <c r="B42" s="125"/>
      <c r="C42" s="126"/>
      <c r="D42" s="126"/>
      <c r="E42" s="126"/>
      <c r="F42" s="126"/>
      <c r="G42" s="126"/>
      <c r="H42" s="126"/>
      <c r="I42" s="126"/>
      <c r="J42" s="126"/>
      <c r="K42" s="127"/>
      <c r="L42" s="128"/>
      <c r="M42" s="128"/>
      <c r="N42" s="128"/>
      <c r="O42" s="128"/>
      <c r="P42" s="128"/>
      <c r="Q42" s="128"/>
      <c r="R42" s="128"/>
      <c r="S42" s="128"/>
      <c r="T42" s="128"/>
      <c r="U42" s="128"/>
      <c r="V42" s="128"/>
    </row>
    <row r="43" spans="1:22" ht="15.75" x14ac:dyDescent="0.25">
      <c r="A43" s="128"/>
      <c r="B43" s="125"/>
      <c r="C43" s="126"/>
      <c r="D43" s="126"/>
      <c r="E43" s="126"/>
      <c r="F43" s="126"/>
      <c r="G43" s="126"/>
      <c r="H43" s="126"/>
      <c r="I43" s="126"/>
      <c r="J43" s="126"/>
      <c r="K43" s="127"/>
      <c r="L43" s="128"/>
      <c r="M43" s="128"/>
      <c r="N43" s="128"/>
      <c r="O43" s="128"/>
      <c r="P43" s="128"/>
      <c r="Q43" s="128"/>
      <c r="R43" s="128"/>
      <c r="S43" s="128"/>
      <c r="T43" s="128"/>
      <c r="U43" s="128"/>
      <c r="V43" s="128"/>
    </row>
    <row r="44" spans="1:22" ht="15.75" x14ac:dyDescent="0.25">
      <c r="A44" s="128"/>
      <c r="B44" s="125"/>
      <c r="C44" s="126"/>
      <c r="D44" s="126"/>
      <c r="E44" s="126"/>
      <c r="F44" s="126"/>
      <c r="G44" s="126"/>
      <c r="H44" s="126"/>
      <c r="I44" s="126"/>
      <c r="J44" s="126"/>
      <c r="K44" s="127"/>
      <c r="L44" s="128"/>
      <c r="M44" s="128"/>
      <c r="N44" s="128"/>
      <c r="O44" s="128"/>
      <c r="P44" s="128"/>
      <c r="Q44" s="128"/>
      <c r="R44" s="128"/>
      <c r="S44" s="128"/>
      <c r="T44" s="128"/>
      <c r="U44" s="128"/>
      <c r="V44" s="128"/>
    </row>
    <row r="45" spans="1:22" ht="15.75" x14ac:dyDescent="0.25">
      <c r="A45" s="128"/>
      <c r="B45" s="125"/>
      <c r="C45" s="126"/>
      <c r="D45" s="126"/>
      <c r="E45" s="126"/>
      <c r="F45" s="126"/>
      <c r="G45" s="126"/>
      <c r="H45" s="126"/>
      <c r="I45" s="126"/>
      <c r="J45" s="126"/>
      <c r="K45" s="127"/>
      <c r="L45" s="128"/>
      <c r="M45" s="128"/>
      <c r="N45" s="128"/>
      <c r="O45" s="128"/>
      <c r="P45" s="128"/>
      <c r="Q45" s="128"/>
      <c r="R45" s="128"/>
      <c r="S45" s="128"/>
      <c r="T45" s="128"/>
      <c r="U45" s="128"/>
      <c r="V45" s="128"/>
    </row>
    <row r="46" spans="1:22" ht="15.75" x14ac:dyDescent="0.25">
      <c r="A46" s="128"/>
      <c r="B46" s="125"/>
      <c r="C46" s="126"/>
      <c r="D46" s="126"/>
      <c r="E46" s="126"/>
      <c r="F46" s="126"/>
      <c r="G46" s="126"/>
      <c r="H46" s="126"/>
      <c r="I46" s="126"/>
      <c r="J46" s="126"/>
      <c r="K46" s="127"/>
      <c r="L46" s="128"/>
      <c r="M46" s="128"/>
      <c r="N46" s="128"/>
      <c r="O46" s="128"/>
      <c r="P46" s="128"/>
      <c r="Q46" s="128"/>
      <c r="R46" s="128"/>
      <c r="S46" s="128"/>
      <c r="T46" s="128"/>
      <c r="U46" s="128"/>
      <c r="V46" s="128"/>
    </row>
    <row r="47" spans="1:22" ht="15.75" x14ac:dyDescent="0.25">
      <c r="A47" s="128"/>
      <c r="B47" s="125"/>
      <c r="C47" s="126"/>
      <c r="D47" s="126"/>
      <c r="E47" s="126"/>
      <c r="F47" s="126"/>
      <c r="G47" s="126"/>
      <c r="H47" s="126"/>
      <c r="I47" s="126"/>
      <c r="J47" s="126"/>
      <c r="K47" s="127"/>
      <c r="L47" s="128"/>
      <c r="M47" s="128"/>
      <c r="N47" s="128"/>
      <c r="O47" s="128"/>
      <c r="P47" s="128"/>
      <c r="Q47" s="128"/>
      <c r="R47" s="128"/>
      <c r="S47" s="128"/>
      <c r="T47" s="128"/>
      <c r="U47" s="128"/>
      <c r="V47" s="128"/>
    </row>
    <row r="48" spans="1:22" ht="15.75" x14ac:dyDescent="0.25">
      <c r="A48" s="128"/>
      <c r="B48" s="125"/>
      <c r="C48" s="126"/>
      <c r="D48" s="126"/>
      <c r="E48" s="126"/>
      <c r="F48" s="126"/>
      <c r="G48" s="126"/>
      <c r="H48" s="126"/>
      <c r="I48" s="126"/>
      <c r="J48" s="126"/>
      <c r="K48" s="127"/>
      <c r="L48" s="128"/>
      <c r="M48" s="128"/>
      <c r="N48" s="128"/>
      <c r="O48" s="128"/>
      <c r="P48" s="128"/>
      <c r="Q48" s="128"/>
      <c r="R48" s="128"/>
      <c r="S48" s="128"/>
      <c r="T48" s="128"/>
      <c r="U48" s="128"/>
      <c r="V48" s="128"/>
    </row>
    <row r="49" spans="1:22" ht="15.75" x14ac:dyDescent="0.25">
      <c r="A49" s="128"/>
      <c r="B49" s="125"/>
      <c r="C49" s="126"/>
      <c r="D49" s="126"/>
      <c r="E49" s="126"/>
      <c r="F49" s="126"/>
      <c r="G49" s="126"/>
      <c r="H49" s="126"/>
      <c r="I49" s="126"/>
      <c r="J49" s="126"/>
      <c r="K49" s="127"/>
      <c r="L49" s="128"/>
      <c r="M49" s="128"/>
      <c r="N49" s="128"/>
      <c r="O49" s="128"/>
      <c r="P49" s="128"/>
      <c r="Q49" s="128"/>
      <c r="R49" s="128"/>
      <c r="S49" s="128"/>
      <c r="T49" s="128"/>
      <c r="U49" s="128"/>
      <c r="V49" s="128"/>
    </row>
    <row r="50" spans="1:22" ht="15" customHeight="1" x14ac:dyDescent="0.2">
      <c r="A50" s="128"/>
      <c r="B50" s="229" t="s">
        <v>266</v>
      </c>
      <c r="C50" s="227"/>
      <c r="D50" s="227"/>
      <c r="E50" s="227"/>
      <c r="F50" s="227"/>
      <c r="G50" s="227"/>
      <c r="H50" s="227"/>
      <c r="I50" s="227"/>
      <c r="J50" s="227"/>
      <c r="K50" s="230"/>
      <c r="L50" s="128"/>
      <c r="M50" s="128"/>
      <c r="N50" s="128"/>
      <c r="O50" s="128"/>
      <c r="P50" s="128"/>
      <c r="Q50" s="128"/>
      <c r="R50" s="128"/>
      <c r="S50" s="128"/>
      <c r="T50" s="128"/>
      <c r="U50" s="128"/>
      <c r="V50" s="128"/>
    </row>
    <row r="51" spans="1:22" x14ac:dyDescent="0.2">
      <c r="A51" s="128"/>
      <c r="B51" s="229"/>
      <c r="C51" s="227"/>
      <c r="D51" s="227"/>
      <c r="E51" s="227"/>
      <c r="F51" s="227"/>
      <c r="G51" s="227"/>
      <c r="H51" s="227"/>
      <c r="I51" s="227"/>
      <c r="J51" s="227"/>
      <c r="K51" s="230"/>
      <c r="L51" s="128"/>
      <c r="M51" s="128"/>
      <c r="N51" s="128"/>
      <c r="O51" s="128"/>
      <c r="P51" s="128"/>
      <c r="Q51" s="128"/>
      <c r="R51" s="128"/>
      <c r="S51" s="128"/>
      <c r="T51" s="128"/>
      <c r="U51" s="128"/>
      <c r="V51" s="128"/>
    </row>
    <row r="52" spans="1:22" x14ac:dyDescent="0.2">
      <c r="A52" s="128"/>
      <c r="B52" s="229"/>
      <c r="C52" s="227"/>
      <c r="D52" s="227"/>
      <c r="E52" s="227"/>
      <c r="F52" s="227"/>
      <c r="G52" s="227"/>
      <c r="H52" s="227"/>
      <c r="I52" s="227"/>
      <c r="J52" s="227"/>
      <c r="K52" s="230"/>
      <c r="L52" s="128"/>
      <c r="M52" s="128"/>
      <c r="N52" s="128"/>
      <c r="O52" s="128"/>
      <c r="P52" s="128"/>
      <c r="Q52" s="128"/>
      <c r="R52" s="128"/>
      <c r="S52" s="128"/>
      <c r="T52" s="128"/>
      <c r="U52" s="128"/>
      <c r="V52" s="128"/>
    </row>
    <row r="53" spans="1:22" ht="15" x14ac:dyDescent="0.2">
      <c r="A53" s="128"/>
      <c r="B53" s="229"/>
      <c r="C53" s="227"/>
      <c r="D53" s="227"/>
      <c r="E53" s="227"/>
      <c r="F53" s="227"/>
      <c r="G53" s="227"/>
      <c r="H53" s="227"/>
      <c r="I53" s="227"/>
      <c r="J53" s="227"/>
      <c r="K53" s="230"/>
      <c r="L53" s="128"/>
      <c r="M53" s="128"/>
      <c r="N53" s="128"/>
      <c r="O53" s="128"/>
      <c r="P53" s="128"/>
      <c r="Q53" s="128"/>
      <c r="R53" s="128"/>
      <c r="S53" s="128"/>
      <c r="T53" s="128"/>
      <c r="U53" s="128"/>
      <c r="V53" s="128"/>
    </row>
    <row r="54" spans="1:22" ht="15" x14ac:dyDescent="0.2">
      <c r="A54" s="128"/>
      <c r="B54" s="122"/>
      <c r="C54" s="123"/>
      <c r="D54" s="123"/>
      <c r="E54" s="123"/>
      <c r="F54" s="123"/>
      <c r="G54" s="123"/>
      <c r="H54" s="123"/>
      <c r="I54" s="123"/>
      <c r="J54" s="123"/>
      <c r="K54" s="124"/>
      <c r="L54" s="128"/>
      <c r="M54" s="128"/>
      <c r="N54" s="128"/>
      <c r="O54" s="128"/>
      <c r="P54" s="128"/>
      <c r="Q54" s="128"/>
      <c r="R54" s="128"/>
      <c r="S54" s="128"/>
      <c r="T54" s="128"/>
      <c r="U54" s="128"/>
      <c r="V54" s="128"/>
    </row>
    <row r="55" spans="1:22" ht="15" x14ac:dyDescent="0.2">
      <c r="A55" s="128"/>
      <c r="B55" s="122"/>
      <c r="C55" s="123"/>
      <c r="D55" s="123"/>
      <c r="E55" s="123"/>
      <c r="F55" s="123"/>
      <c r="G55" s="123"/>
      <c r="H55" s="123"/>
      <c r="I55" s="123"/>
      <c r="J55" s="123"/>
      <c r="K55" s="124"/>
      <c r="L55" s="128"/>
      <c r="M55" s="128"/>
      <c r="N55" s="128"/>
      <c r="O55" s="128"/>
      <c r="P55" s="128"/>
      <c r="Q55" s="128"/>
      <c r="R55" s="128"/>
      <c r="S55" s="128"/>
      <c r="T55" s="128"/>
      <c r="U55" s="128"/>
      <c r="V55" s="128"/>
    </row>
    <row r="56" spans="1:22" ht="15" x14ac:dyDescent="0.2">
      <c r="A56" s="128"/>
      <c r="B56" s="122"/>
      <c r="C56" s="123"/>
      <c r="D56" s="123"/>
      <c r="E56" s="123"/>
      <c r="F56" s="123"/>
      <c r="G56" s="123"/>
      <c r="H56" s="123"/>
      <c r="I56" s="123"/>
      <c r="J56" s="123"/>
      <c r="K56" s="124"/>
      <c r="L56" s="128"/>
      <c r="M56" s="128"/>
      <c r="N56" s="128"/>
      <c r="O56" s="128"/>
      <c r="P56" s="128"/>
      <c r="Q56" s="128"/>
      <c r="R56" s="128"/>
      <c r="S56" s="128"/>
      <c r="T56" s="128"/>
      <c r="U56" s="128"/>
      <c r="V56" s="128"/>
    </row>
    <row r="57" spans="1:22" ht="15" x14ac:dyDescent="0.2">
      <c r="A57" s="128"/>
      <c r="B57" s="122"/>
      <c r="C57" s="123"/>
      <c r="D57" s="123"/>
      <c r="E57" s="123"/>
      <c r="F57" s="123"/>
      <c r="G57" s="123"/>
      <c r="H57" s="123"/>
      <c r="I57" s="123"/>
      <c r="J57" s="123"/>
      <c r="K57" s="124"/>
      <c r="L57" s="128"/>
      <c r="M57" s="128"/>
      <c r="N57" s="128"/>
      <c r="O57" s="128"/>
      <c r="P57" s="128"/>
      <c r="Q57" s="128"/>
      <c r="R57" s="128"/>
      <c r="S57" s="128"/>
      <c r="T57" s="128"/>
      <c r="U57" s="128"/>
      <c r="V57" s="128"/>
    </row>
    <row r="58" spans="1:22" ht="15" x14ac:dyDescent="0.2">
      <c r="A58" s="128"/>
      <c r="B58" s="122"/>
      <c r="C58" s="123"/>
      <c r="D58" s="123"/>
      <c r="E58" s="123"/>
      <c r="F58" s="123"/>
      <c r="G58" s="123"/>
      <c r="H58" s="123"/>
      <c r="I58" s="123"/>
      <c r="J58" s="123"/>
      <c r="K58" s="124"/>
      <c r="L58" s="128"/>
      <c r="M58" s="128"/>
      <c r="N58" s="128"/>
      <c r="O58" s="128"/>
      <c r="P58" s="128"/>
      <c r="Q58" s="128"/>
      <c r="R58" s="128"/>
      <c r="S58" s="128"/>
      <c r="T58" s="128"/>
      <c r="U58" s="128"/>
      <c r="V58" s="128"/>
    </row>
    <row r="59" spans="1:22" ht="15" x14ac:dyDescent="0.2">
      <c r="A59" s="128"/>
      <c r="B59" s="122"/>
      <c r="C59" s="123"/>
      <c r="D59" s="123"/>
      <c r="E59" s="123"/>
      <c r="F59" s="123"/>
      <c r="G59" s="123"/>
      <c r="H59" s="123"/>
      <c r="I59" s="123"/>
      <c r="J59" s="123"/>
      <c r="K59" s="124"/>
      <c r="L59" s="128"/>
      <c r="M59" s="128"/>
      <c r="N59" s="128"/>
      <c r="O59" s="128"/>
      <c r="P59" s="128"/>
      <c r="Q59" s="128"/>
      <c r="R59" s="128"/>
      <c r="S59" s="128"/>
      <c r="T59" s="128"/>
      <c r="U59" s="128"/>
      <c r="V59" s="128"/>
    </row>
    <row r="60" spans="1:22" ht="15" x14ac:dyDescent="0.2">
      <c r="A60" s="128"/>
      <c r="B60" s="122"/>
      <c r="C60" s="123"/>
      <c r="D60" s="123"/>
      <c r="E60" s="123"/>
      <c r="F60" s="123"/>
      <c r="G60" s="123"/>
      <c r="H60" s="123"/>
      <c r="I60" s="123"/>
      <c r="J60" s="123"/>
      <c r="K60" s="124"/>
      <c r="L60" s="128"/>
      <c r="M60" s="128"/>
      <c r="N60" s="128"/>
      <c r="O60" s="128"/>
      <c r="P60" s="128"/>
      <c r="Q60" s="128"/>
      <c r="R60" s="128"/>
      <c r="S60" s="128"/>
      <c r="T60" s="128"/>
      <c r="U60" s="128"/>
      <c r="V60" s="128"/>
    </row>
    <row r="61" spans="1:22" ht="15" x14ac:dyDescent="0.2">
      <c r="A61" s="128"/>
      <c r="B61" s="122"/>
      <c r="C61" s="123"/>
      <c r="D61" s="123"/>
      <c r="E61" s="123"/>
      <c r="F61" s="123"/>
      <c r="G61" s="123"/>
      <c r="H61" s="123"/>
      <c r="I61" s="123"/>
      <c r="J61" s="123"/>
      <c r="K61" s="124"/>
      <c r="L61" s="128"/>
      <c r="M61" s="128"/>
      <c r="N61" s="128"/>
      <c r="O61" s="128"/>
      <c r="P61" s="128"/>
      <c r="Q61" s="128"/>
      <c r="R61" s="128"/>
      <c r="S61" s="128"/>
      <c r="T61" s="128"/>
      <c r="U61" s="128"/>
      <c r="V61" s="128"/>
    </row>
    <row r="62" spans="1:22" ht="15" x14ac:dyDescent="0.2">
      <c r="A62" s="128"/>
      <c r="B62" s="122"/>
      <c r="C62" s="123"/>
      <c r="D62" s="123"/>
      <c r="E62" s="123"/>
      <c r="F62" s="123"/>
      <c r="G62" s="123"/>
      <c r="H62" s="123"/>
      <c r="I62" s="123"/>
      <c r="J62" s="123"/>
      <c r="K62" s="124"/>
      <c r="L62" s="128"/>
      <c r="M62" s="128"/>
      <c r="N62" s="128"/>
      <c r="O62" s="128"/>
      <c r="P62" s="128"/>
      <c r="Q62" s="128"/>
      <c r="R62" s="128"/>
      <c r="S62" s="128"/>
      <c r="T62" s="128"/>
      <c r="U62" s="128"/>
      <c r="V62" s="128"/>
    </row>
    <row r="63" spans="1:22" ht="15" x14ac:dyDescent="0.2">
      <c r="A63" s="128"/>
      <c r="B63" s="122"/>
      <c r="C63" s="123"/>
      <c r="D63" s="123"/>
      <c r="E63" s="123"/>
      <c r="F63" s="123"/>
      <c r="G63" s="123"/>
      <c r="H63" s="123"/>
      <c r="I63" s="123"/>
      <c r="J63" s="123"/>
      <c r="K63" s="124"/>
      <c r="L63" s="128"/>
      <c r="M63" s="128"/>
      <c r="N63" s="128"/>
      <c r="O63" s="128"/>
      <c r="P63" s="128"/>
      <c r="Q63" s="128"/>
      <c r="R63" s="128"/>
      <c r="S63" s="128"/>
      <c r="T63" s="128"/>
      <c r="U63" s="128"/>
      <c r="V63" s="128"/>
    </row>
    <row r="64" spans="1:22" ht="15" x14ac:dyDescent="0.2">
      <c r="A64" s="128"/>
      <c r="B64" s="229"/>
      <c r="C64" s="227"/>
      <c r="D64" s="227"/>
      <c r="E64" s="227"/>
      <c r="F64" s="227"/>
      <c r="G64" s="227"/>
      <c r="H64" s="227"/>
      <c r="I64" s="227"/>
      <c r="J64" s="227"/>
      <c r="K64" s="230"/>
      <c r="L64" s="128"/>
      <c r="M64" s="128"/>
      <c r="N64" s="128"/>
      <c r="O64" s="128"/>
      <c r="P64" s="128"/>
      <c r="Q64" s="128"/>
      <c r="R64" s="128"/>
      <c r="S64" s="128"/>
      <c r="T64" s="128"/>
      <c r="U64" s="128"/>
      <c r="V64" s="128"/>
    </row>
    <row r="65" spans="1:22" ht="15" x14ac:dyDescent="0.2">
      <c r="A65" s="128"/>
      <c r="B65" s="229"/>
      <c r="C65" s="227"/>
      <c r="D65" s="227"/>
      <c r="E65" s="227"/>
      <c r="F65" s="227"/>
      <c r="G65" s="227"/>
      <c r="H65" s="227"/>
      <c r="I65" s="227"/>
      <c r="J65" s="227"/>
      <c r="K65" s="230"/>
      <c r="L65" s="128"/>
      <c r="M65" s="128"/>
      <c r="N65" s="128"/>
      <c r="O65" s="128"/>
      <c r="P65" s="128"/>
      <c r="Q65" s="128"/>
      <c r="R65" s="128"/>
      <c r="S65" s="128"/>
      <c r="T65" s="128"/>
      <c r="U65" s="128"/>
      <c r="V65" s="128"/>
    </row>
    <row r="66" spans="1:22" ht="15" x14ac:dyDescent="0.2">
      <c r="A66" s="128"/>
      <c r="B66" s="229"/>
      <c r="C66" s="227"/>
      <c r="D66" s="227"/>
      <c r="E66" s="227"/>
      <c r="F66" s="227"/>
      <c r="G66" s="227"/>
      <c r="H66" s="227"/>
      <c r="I66" s="227"/>
      <c r="J66" s="227"/>
      <c r="K66" s="230"/>
      <c r="L66" s="128"/>
      <c r="M66" s="128"/>
      <c r="N66" s="128"/>
      <c r="O66" s="128"/>
      <c r="P66" s="128"/>
      <c r="Q66" s="128"/>
      <c r="R66" s="128"/>
      <c r="S66" s="128"/>
      <c r="T66" s="128"/>
      <c r="U66" s="128"/>
      <c r="V66" s="128"/>
    </row>
    <row r="67" spans="1:22" ht="15" x14ac:dyDescent="0.2">
      <c r="A67" s="128"/>
      <c r="B67" s="229"/>
      <c r="C67" s="227"/>
      <c r="D67" s="227"/>
      <c r="E67" s="227"/>
      <c r="F67" s="227"/>
      <c r="G67" s="227"/>
      <c r="H67" s="227"/>
      <c r="I67" s="227"/>
      <c r="J67" s="227"/>
      <c r="K67" s="230"/>
      <c r="L67" s="128"/>
      <c r="M67" s="128"/>
      <c r="N67" s="128"/>
      <c r="O67" s="128"/>
      <c r="P67" s="128"/>
      <c r="Q67" s="128"/>
      <c r="R67" s="128"/>
      <c r="S67" s="128"/>
      <c r="T67" s="128"/>
      <c r="U67" s="128"/>
      <c r="V67" s="128"/>
    </row>
    <row r="68" spans="1:22" ht="15" x14ac:dyDescent="0.2">
      <c r="A68" s="128"/>
      <c r="B68" s="229"/>
      <c r="C68" s="227"/>
      <c r="D68" s="227"/>
      <c r="E68" s="227"/>
      <c r="F68" s="227"/>
      <c r="G68" s="227"/>
      <c r="H68" s="227"/>
      <c r="I68" s="227"/>
      <c r="J68" s="227"/>
      <c r="K68" s="230"/>
      <c r="L68" s="128"/>
      <c r="M68" s="128"/>
      <c r="N68" s="128"/>
      <c r="O68" s="128"/>
      <c r="P68" s="128"/>
      <c r="Q68" s="128"/>
      <c r="R68" s="128"/>
      <c r="S68" s="128"/>
      <c r="T68" s="128"/>
      <c r="U68" s="128"/>
      <c r="V68" s="128"/>
    </row>
    <row r="69" spans="1:22" ht="15" x14ac:dyDescent="0.2">
      <c r="A69" s="128"/>
      <c r="B69" s="229"/>
      <c r="C69" s="227"/>
      <c r="D69" s="227"/>
      <c r="E69" s="227"/>
      <c r="F69" s="227"/>
      <c r="G69" s="227"/>
      <c r="H69" s="227"/>
      <c r="I69" s="227"/>
      <c r="J69" s="227"/>
      <c r="K69" s="230"/>
      <c r="L69" s="128"/>
      <c r="M69" s="128"/>
      <c r="N69" s="128"/>
      <c r="O69" s="128"/>
      <c r="P69" s="128"/>
      <c r="Q69" s="128"/>
      <c r="R69" s="128"/>
      <c r="S69" s="128"/>
      <c r="T69" s="128"/>
      <c r="U69" s="128"/>
      <c r="V69" s="128"/>
    </row>
    <row r="70" spans="1:22" ht="15" customHeight="1" x14ac:dyDescent="0.2">
      <c r="A70" s="128"/>
      <c r="B70" s="229" t="s">
        <v>268</v>
      </c>
      <c r="C70" s="227"/>
      <c r="D70" s="227"/>
      <c r="E70" s="227"/>
      <c r="F70" s="227"/>
      <c r="G70" s="227"/>
      <c r="H70" s="227"/>
      <c r="I70" s="227"/>
      <c r="J70" s="227"/>
      <c r="K70" s="230"/>
      <c r="L70" s="128"/>
      <c r="M70" s="128"/>
      <c r="N70" s="128"/>
      <c r="O70" s="128"/>
      <c r="P70" s="128"/>
      <c r="Q70" s="128"/>
      <c r="R70" s="128"/>
      <c r="S70" s="128"/>
      <c r="T70" s="128"/>
      <c r="U70" s="128"/>
      <c r="V70" s="128"/>
    </row>
    <row r="71" spans="1:22" x14ac:dyDescent="0.2">
      <c r="A71" s="128"/>
      <c r="B71" s="229"/>
      <c r="C71" s="227"/>
      <c r="D71" s="227"/>
      <c r="E71" s="227"/>
      <c r="F71" s="227"/>
      <c r="G71" s="227"/>
      <c r="H71" s="227"/>
      <c r="I71" s="227"/>
      <c r="J71" s="227"/>
      <c r="K71" s="230"/>
      <c r="L71" s="128"/>
      <c r="M71" s="128"/>
      <c r="N71" s="128"/>
      <c r="O71" s="128"/>
      <c r="P71" s="128"/>
      <c r="Q71" s="128"/>
      <c r="R71" s="128"/>
      <c r="S71" s="128"/>
      <c r="T71" s="128"/>
      <c r="U71" s="128"/>
      <c r="V71" s="128"/>
    </row>
    <row r="72" spans="1:22" x14ac:dyDescent="0.2">
      <c r="A72" s="128"/>
      <c r="B72" s="229"/>
      <c r="C72" s="227"/>
      <c r="D72" s="227"/>
      <c r="E72" s="227"/>
      <c r="F72" s="227"/>
      <c r="G72" s="227"/>
      <c r="H72" s="227"/>
      <c r="I72" s="227"/>
      <c r="J72" s="227"/>
      <c r="K72" s="230"/>
      <c r="L72" s="128"/>
      <c r="M72" s="128"/>
      <c r="N72" s="128"/>
      <c r="O72" s="128"/>
      <c r="P72" s="128"/>
      <c r="Q72" s="128"/>
      <c r="R72" s="128"/>
      <c r="S72" s="128"/>
      <c r="T72" s="128"/>
      <c r="U72" s="128"/>
      <c r="V72" s="128"/>
    </row>
    <row r="73" spans="1:22" x14ac:dyDescent="0.2">
      <c r="A73" s="128"/>
      <c r="B73" s="229"/>
      <c r="C73" s="227"/>
      <c r="D73" s="227"/>
      <c r="E73" s="227"/>
      <c r="F73" s="227"/>
      <c r="G73" s="227"/>
      <c r="H73" s="227"/>
      <c r="I73" s="227"/>
      <c r="J73" s="227"/>
      <c r="K73" s="230"/>
      <c r="L73" s="128"/>
      <c r="M73" s="128"/>
      <c r="N73" s="128"/>
      <c r="O73" s="128"/>
      <c r="P73" s="128"/>
      <c r="Q73" s="128"/>
      <c r="R73" s="128"/>
      <c r="S73" s="128"/>
      <c r="T73" s="128"/>
      <c r="U73" s="128"/>
      <c r="V73" s="128"/>
    </row>
    <row r="74" spans="1:22" ht="32.25" customHeight="1" x14ac:dyDescent="0.2">
      <c r="A74" s="128"/>
      <c r="B74" s="229"/>
      <c r="C74" s="227"/>
      <c r="D74" s="227"/>
      <c r="E74" s="227"/>
      <c r="F74" s="227"/>
      <c r="G74" s="227"/>
      <c r="H74" s="227"/>
      <c r="I74" s="227"/>
      <c r="J74" s="227"/>
      <c r="K74" s="230"/>
      <c r="L74" s="128"/>
      <c r="M74" s="128"/>
      <c r="N74" s="128"/>
      <c r="O74" s="128"/>
      <c r="P74" s="128"/>
      <c r="Q74" s="128"/>
      <c r="R74" s="128"/>
      <c r="S74" s="128"/>
      <c r="T74" s="128"/>
      <c r="U74" s="128"/>
      <c r="V74" s="128"/>
    </row>
    <row r="75" spans="1:22" ht="15" x14ac:dyDescent="0.2">
      <c r="A75" s="128"/>
      <c r="B75" s="229"/>
      <c r="C75" s="227"/>
      <c r="D75" s="227"/>
      <c r="E75" s="227"/>
      <c r="F75" s="227"/>
      <c r="G75" s="227"/>
      <c r="H75" s="227"/>
      <c r="I75" s="227"/>
      <c r="J75" s="227"/>
      <c r="K75" s="230"/>
      <c r="L75" s="128"/>
      <c r="M75" s="128"/>
      <c r="N75" s="128"/>
      <c r="O75" s="128"/>
      <c r="P75" s="128"/>
      <c r="Q75" s="128"/>
      <c r="R75" s="128"/>
      <c r="S75" s="128"/>
      <c r="T75" s="128"/>
      <c r="U75" s="128"/>
      <c r="V75" s="128"/>
    </row>
    <row r="76" spans="1:22" ht="144" customHeight="1" x14ac:dyDescent="0.2">
      <c r="A76" s="128"/>
      <c r="B76" s="229"/>
      <c r="C76" s="227"/>
      <c r="D76" s="227"/>
      <c r="E76" s="227"/>
      <c r="F76" s="227"/>
      <c r="G76" s="227"/>
      <c r="H76" s="227"/>
      <c r="I76" s="227"/>
      <c r="J76" s="227"/>
      <c r="K76" s="230"/>
      <c r="L76" s="128"/>
      <c r="M76" s="128"/>
      <c r="N76" s="128"/>
      <c r="O76" s="128"/>
      <c r="P76" s="128"/>
      <c r="Q76" s="128"/>
      <c r="R76" s="128"/>
      <c r="S76" s="128"/>
      <c r="T76" s="128"/>
      <c r="U76" s="128"/>
      <c r="V76" s="128"/>
    </row>
    <row r="77" spans="1:22" ht="18" customHeight="1" x14ac:dyDescent="0.2">
      <c r="A77" s="128"/>
      <c r="B77" s="148"/>
      <c r="C77" s="147"/>
      <c r="D77" s="147"/>
      <c r="E77" s="147"/>
      <c r="F77" s="147"/>
      <c r="G77" s="147"/>
      <c r="H77" s="147"/>
      <c r="I77" s="147"/>
      <c r="J77" s="147"/>
      <c r="K77" s="149"/>
      <c r="L77" s="128"/>
      <c r="M77" s="128"/>
      <c r="N77" s="128"/>
      <c r="O77" s="128"/>
      <c r="P77" s="128"/>
      <c r="Q77" s="128"/>
      <c r="R77" s="128"/>
      <c r="S77" s="128"/>
      <c r="T77" s="128"/>
      <c r="U77" s="128"/>
      <c r="V77" s="128"/>
    </row>
    <row r="78" spans="1:22" ht="15" x14ac:dyDescent="0.2">
      <c r="A78" s="128"/>
      <c r="B78" s="148"/>
      <c r="C78" s="147"/>
      <c r="D78" s="147"/>
      <c r="E78" s="147"/>
      <c r="F78" s="147"/>
      <c r="G78" s="147"/>
      <c r="H78" s="147"/>
      <c r="I78" s="147"/>
      <c r="J78" s="147"/>
      <c r="K78" s="149"/>
      <c r="L78" s="128"/>
      <c r="M78" s="128"/>
      <c r="N78" s="128"/>
      <c r="O78" s="128"/>
      <c r="P78" s="128"/>
      <c r="Q78" s="128"/>
      <c r="R78" s="128"/>
      <c r="S78" s="128"/>
      <c r="T78" s="128"/>
      <c r="U78" s="128"/>
      <c r="V78" s="128"/>
    </row>
    <row r="79" spans="1:22" ht="15" x14ac:dyDescent="0.2">
      <c r="A79" s="128"/>
      <c r="B79" s="148"/>
      <c r="C79" s="147"/>
      <c r="D79" s="147"/>
      <c r="E79" s="147"/>
      <c r="F79" s="147"/>
      <c r="G79" s="147"/>
      <c r="H79" s="147"/>
      <c r="I79" s="147"/>
      <c r="J79" s="147"/>
      <c r="K79" s="149"/>
      <c r="L79" s="128"/>
      <c r="M79" s="128"/>
      <c r="N79" s="128"/>
      <c r="O79" s="128"/>
      <c r="P79" s="128"/>
      <c r="Q79" s="128"/>
      <c r="R79" s="128"/>
      <c r="S79" s="128"/>
      <c r="T79" s="128"/>
      <c r="U79" s="128"/>
      <c r="V79" s="128"/>
    </row>
    <row r="80" spans="1:22" ht="15" x14ac:dyDescent="0.2">
      <c r="A80" s="128"/>
      <c r="B80" s="148"/>
      <c r="C80" s="147"/>
      <c r="D80" s="147"/>
      <c r="E80" s="147"/>
      <c r="F80" s="147"/>
      <c r="G80" s="147"/>
      <c r="H80" s="147"/>
      <c r="I80" s="147"/>
      <c r="J80" s="147"/>
      <c r="K80" s="149"/>
      <c r="L80" s="128"/>
      <c r="M80" s="128"/>
      <c r="N80" s="128"/>
      <c r="O80" s="128"/>
      <c r="P80" s="128"/>
      <c r="Q80" s="128"/>
      <c r="R80" s="128"/>
      <c r="S80" s="128"/>
      <c r="T80" s="128"/>
      <c r="U80" s="128"/>
      <c r="V80" s="128"/>
    </row>
    <row r="81" spans="1:22" ht="15" x14ac:dyDescent="0.2">
      <c r="A81" s="128"/>
      <c r="B81" s="148"/>
      <c r="C81" s="147"/>
      <c r="D81" s="147"/>
      <c r="E81" s="147"/>
      <c r="F81" s="147"/>
      <c r="G81" s="147"/>
      <c r="H81" s="147"/>
      <c r="I81" s="147"/>
      <c r="J81" s="147"/>
      <c r="K81" s="149"/>
      <c r="L81" s="128"/>
      <c r="M81" s="128"/>
      <c r="N81" s="128"/>
      <c r="O81" s="128"/>
      <c r="P81" s="128"/>
      <c r="Q81" s="128"/>
      <c r="R81" s="128"/>
      <c r="S81" s="128"/>
      <c r="T81" s="128"/>
      <c r="U81" s="128"/>
      <c r="V81" s="128"/>
    </row>
    <row r="82" spans="1:22" ht="15" x14ac:dyDescent="0.2">
      <c r="A82" s="128"/>
      <c r="B82" s="148"/>
      <c r="C82" s="147"/>
      <c r="D82" s="147"/>
      <c r="E82" s="147"/>
      <c r="F82" s="147"/>
      <c r="G82" s="147"/>
      <c r="H82" s="147"/>
      <c r="I82" s="147"/>
      <c r="J82" s="147"/>
      <c r="K82" s="149"/>
      <c r="L82" s="128"/>
      <c r="M82" s="128"/>
      <c r="N82" s="128"/>
      <c r="O82" s="128"/>
      <c r="P82" s="128"/>
      <c r="Q82" s="128"/>
      <c r="R82" s="128"/>
      <c r="S82" s="128"/>
      <c r="T82" s="128"/>
      <c r="U82" s="128"/>
      <c r="V82" s="128"/>
    </row>
    <row r="83" spans="1:22" ht="15" x14ac:dyDescent="0.2">
      <c r="A83" s="128"/>
      <c r="B83" s="148"/>
      <c r="C83" s="147"/>
      <c r="D83" s="147"/>
      <c r="E83" s="147"/>
      <c r="F83" s="147"/>
      <c r="G83" s="147"/>
      <c r="H83" s="147"/>
      <c r="I83" s="147"/>
      <c r="J83" s="147"/>
      <c r="K83" s="149"/>
      <c r="L83" s="128"/>
      <c r="M83" s="128"/>
      <c r="N83" s="128"/>
      <c r="O83" s="128"/>
      <c r="P83" s="128"/>
      <c r="Q83" s="128"/>
      <c r="R83" s="128"/>
      <c r="S83" s="128"/>
      <c r="T83" s="128"/>
      <c r="U83" s="128"/>
      <c r="V83" s="128"/>
    </row>
    <row r="84" spans="1:22" ht="15" x14ac:dyDescent="0.2">
      <c r="A84" s="128"/>
      <c r="B84" s="229"/>
      <c r="C84" s="227"/>
      <c r="D84" s="227"/>
      <c r="E84" s="227"/>
      <c r="F84" s="227"/>
      <c r="G84" s="227"/>
      <c r="H84" s="227"/>
      <c r="I84" s="227"/>
      <c r="J84" s="227"/>
      <c r="K84" s="230"/>
      <c r="L84" s="128"/>
      <c r="M84" s="128"/>
      <c r="N84" s="128"/>
      <c r="O84" s="128"/>
      <c r="P84" s="128"/>
      <c r="Q84" s="128"/>
      <c r="R84" s="128"/>
      <c r="S84" s="128"/>
      <c r="T84" s="128"/>
      <c r="U84" s="128"/>
      <c r="V84" s="128"/>
    </row>
    <row r="85" spans="1:22" ht="15" x14ac:dyDescent="0.2">
      <c r="A85" s="128"/>
      <c r="B85" s="229"/>
      <c r="C85" s="227"/>
      <c r="D85" s="227"/>
      <c r="E85" s="227"/>
      <c r="F85" s="227"/>
      <c r="G85" s="227"/>
      <c r="H85" s="227"/>
      <c r="I85" s="227"/>
      <c r="J85" s="227"/>
      <c r="K85" s="230"/>
      <c r="L85" s="128"/>
      <c r="M85" s="128"/>
      <c r="N85" s="128"/>
      <c r="O85" s="128"/>
      <c r="P85" s="128"/>
      <c r="Q85" s="128"/>
      <c r="R85" s="128"/>
      <c r="S85" s="128"/>
      <c r="T85" s="128"/>
      <c r="U85" s="128"/>
      <c r="V85" s="128"/>
    </row>
    <row r="86" spans="1:22" ht="15" x14ac:dyDescent="0.2">
      <c r="A86" s="128"/>
      <c r="B86" s="234"/>
      <c r="C86" s="235"/>
      <c r="D86" s="235"/>
      <c r="E86" s="235"/>
      <c r="F86" s="235"/>
      <c r="G86" s="235"/>
      <c r="H86" s="235"/>
      <c r="I86" s="235"/>
      <c r="J86" s="235"/>
      <c r="K86" s="236"/>
      <c r="L86" s="128"/>
      <c r="M86" s="128"/>
      <c r="N86" s="128"/>
      <c r="O86" s="128"/>
      <c r="P86" s="128"/>
      <c r="Q86" s="128"/>
      <c r="R86" s="128"/>
      <c r="S86" s="128"/>
      <c r="T86" s="128"/>
      <c r="U86" s="128"/>
      <c r="V86" s="128"/>
    </row>
    <row r="87" spans="1:22" ht="15" x14ac:dyDescent="0.2">
      <c r="A87" s="128"/>
      <c r="B87" s="227"/>
      <c r="C87" s="227"/>
      <c r="D87" s="227"/>
      <c r="E87" s="227"/>
      <c r="F87" s="227"/>
      <c r="G87" s="227"/>
      <c r="H87" s="227"/>
      <c r="I87" s="227"/>
      <c r="J87" s="227"/>
      <c r="K87" s="227"/>
      <c r="L87" s="128"/>
      <c r="M87" s="128"/>
      <c r="N87" s="128"/>
      <c r="O87" s="128"/>
      <c r="P87" s="128"/>
      <c r="Q87" s="128"/>
      <c r="R87" s="128"/>
      <c r="S87" s="128"/>
      <c r="T87" s="128"/>
      <c r="U87" s="128"/>
      <c r="V87" s="128"/>
    </row>
    <row r="88" spans="1:22" ht="15" x14ac:dyDescent="0.2">
      <c r="A88" s="128"/>
      <c r="B88" s="227"/>
      <c r="C88" s="227"/>
      <c r="D88" s="227"/>
      <c r="E88" s="227"/>
      <c r="F88" s="227"/>
      <c r="G88" s="227"/>
      <c r="H88" s="227"/>
      <c r="I88" s="227"/>
      <c r="J88" s="227"/>
      <c r="K88" s="227"/>
      <c r="L88" s="128"/>
      <c r="M88" s="128"/>
      <c r="N88" s="128"/>
      <c r="O88" s="128"/>
      <c r="P88" s="128"/>
      <c r="Q88" s="128"/>
      <c r="R88" s="128"/>
      <c r="S88" s="128"/>
      <c r="T88" s="128"/>
      <c r="U88" s="128"/>
      <c r="V88" s="128"/>
    </row>
    <row r="89" spans="1:22" ht="15" x14ac:dyDescent="0.2">
      <c r="A89" s="128"/>
      <c r="B89" s="227"/>
      <c r="C89" s="227"/>
      <c r="D89" s="227"/>
      <c r="E89" s="227"/>
      <c r="F89" s="227"/>
      <c r="G89" s="227"/>
      <c r="H89" s="227"/>
      <c r="I89" s="227"/>
      <c r="J89" s="227"/>
      <c r="K89" s="227"/>
      <c r="L89" s="128"/>
      <c r="M89" s="128"/>
      <c r="N89" s="128"/>
      <c r="O89" s="128"/>
      <c r="P89" s="128"/>
      <c r="Q89" s="128"/>
      <c r="R89" s="128"/>
      <c r="S89" s="128"/>
      <c r="T89" s="128"/>
      <c r="U89" s="128"/>
      <c r="V89" s="128"/>
    </row>
    <row r="90" spans="1:22" ht="15" x14ac:dyDescent="0.2">
      <c r="A90" s="128"/>
      <c r="B90" s="227"/>
      <c r="C90" s="227"/>
      <c r="D90" s="227"/>
      <c r="E90" s="227"/>
      <c r="F90" s="227"/>
      <c r="G90" s="227"/>
      <c r="H90" s="227"/>
      <c r="I90" s="227"/>
      <c r="J90" s="227"/>
      <c r="K90" s="227"/>
      <c r="L90" s="128"/>
      <c r="M90" s="128"/>
      <c r="N90" s="128"/>
      <c r="O90" s="128"/>
      <c r="P90" s="128"/>
      <c r="Q90" s="128"/>
      <c r="R90" s="128"/>
      <c r="S90" s="128"/>
      <c r="T90" s="128"/>
      <c r="U90" s="128"/>
      <c r="V90" s="128"/>
    </row>
    <row r="91" spans="1:22" ht="15" x14ac:dyDescent="0.2">
      <c r="A91" s="128"/>
      <c r="B91" s="227"/>
      <c r="C91" s="227"/>
      <c r="D91" s="227"/>
      <c r="E91" s="227"/>
      <c r="F91" s="227"/>
      <c r="G91" s="227"/>
      <c r="H91" s="227"/>
      <c r="I91" s="227"/>
      <c r="J91" s="227"/>
      <c r="K91" s="227"/>
      <c r="L91" s="128"/>
      <c r="M91" s="128"/>
      <c r="N91" s="128"/>
      <c r="O91" s="128"/>
      <c r="P91" s="128"/>
      <c r="Q91" s="128"/>
      <c r="R91" s="128"/>
      <c r="S91" s="128"/>
      <c r="T91" s="128"/>
      <c r="U91" s="128"/>
      <c r="V91" s="128"/>
    </row>
    <row r="92" spans="1:22" ht="15" x14ac:dyDescent="0.2">
      <c r="A92" s="128"/>
      <c r="B92" s="227"/>
      <c r="C92" s="227"/>
      <c r="D92" s="227"/>
      <c r="E92" s="227"/>
      <c r="F92" s="227"/>
      <c r="G92" s="227"/>
      <c r="H92" s="227"/>
      <c r="I92" s="227"/>
      <c r="J92" s="227"/>
      <c r="K92" s="227"/>
      <c r="L92" s="128"/>
      <c r="M92" s="128"/>
      <c r="N92" s="128"/>
      <c r="O92" s="128"/>
      <c r="P92" s="128"/>
      <c r="Q92" s="128"/>
      <c r="R92" s="128"/>
      <c r="S92" s="128"/>
      <c r="T92" s="128"/>
      <c r="U92" s="128"/>
      <c r="V92" s="128"/>
    </row>
    <row r="93" spans="1:22" ht="15" x14ac:dyDescent="0.2">
      <c r="A93" s="128"/>
      <c r="B93" s="227"/>
      <c r="C93" s="227"/>
      <c r="D93" s="227"/>
      <c r="E93" s="227"/>
      <c r="F93" s="227"/>
      <c r="G93" s="227"/>
      <c r="H93" s="227"/>
      <c r="I93" s="227"/>
      <c r="J93" s="227"/>
      <c r="K93" s="227"/>
      <c r="L93" s="128"/>
      <c r="M93" s="128"/>
      <c r="N93" s="128"/>
      <c r="O93" s="128"/>
      <c r="P93" s="128"/>
      <c r="Q93" s="128"/>
      <c r="R93" s="128"/>
      <c r="S93" s="128"/>
      <c r="T93" s="128"/>
      <c r="U93" s="128"/>
      <c r="V93" s="128"/>
    </row>
    <row r="94" spans="1:22" ht="15" x14ac:dyDescent="0.2">
      <c r="A94" s="128"/>
      <c r="B94" s="227"/>
      <c r="C94" s="227"/>
      <c r="D94" s="227"/>
      <c r="E94" s="227"/>
      <c r="F94" s="227"/>
      <c r="G94" s="227"/>
      <c r="H94" s="227"/>
      <c r="I94" s="227"/>
      <c r="J94" s="227"/>
      <c r="K94" s="227"/>
      <c r="L94" s="128"/>
      <c r="M94" s="128"/>
      <c r="N94" s="128"/>
      <c r="O94" s="128"/>
      <c r="P94" s="128"/>
      <c r="Q94" s="128"/>
      <c r="R94" s="128"/>
      <c r="S94" s="128"/>
      <c r="T94" s="128"/>
      <c r="U94" s="128"/>
      <c r="V94" s="128"/>
    </row>
    <row r="95" spans="1:22" ht="15" x14ac:dyDescent="0.2">
      <c r="A95" s="128"/>
      <c r="B95" s="227"/>
      <c r="C95" s="227"/>
      <c r="D95" s="227"/>
      <c r="E95" s="227"/>
      <c r="F95" s="227"/>
      <c r="G95" s="227"/>
      <c r="H95" s="227"/>
      <c r="I95" s="227"/>
      <c r="J95" s="227"/>
      <c r="K95" s="227"/>
      <c r="L95" s="128"/>
      <c r="M95" s="128"/>
      <c r="N95" s="128"/>
      <c r="O95" s="128"/>
      <c r="P95" s="128"/>
      <c r="Q95" s="128"/>
      <c r="R95" s="128"/>
      <c r="S95" s="128"/>
      <c r="T95" s="128"/>
      <c r="U95" s="128"/>
      <c r="V95" s="128"/>
    </row>
    <row r="96" spans="1:22" ht="15" x14ac:dyDescent="0.2">
      <c r="A96" s="128"/>
      <c r="B96" s="227"/>
      <c r="C96" s="227"/>
      <c r="D96" s="227"/>
      <c r="E96" s="227"/>
      <c r="F96" s="227"/>
      <c r="G96" s="227"/>
      <c r="H96" s="227"/>
      <c r="I96" s="227"/>
      <c r="J96" s="227"/>
      <c r="K96" s="227"/>
      <c r="L96" s="128"/>
      <c r="M96" s="128"/>
      <c r="N96" s="128"/>
      <c r="O96" s="128"/>
      <c r="P96" s="128"/>
      <c r="Q96" s="128"/>
      <c r="R96" s="128"/>
      <c r="S96" s="128"/>
      <c r="T96" s="128"/>
      <c r="U96" s="128"/>
      <c r="V96" s="128"/>
    </row>
    <row r="97" spans="12:22" x14ac:dyDescent="0.2">
      <c r="L97" s="128"/>
      <c r="M97" s="128"/>
      <c r="N97" s="128"/>
      <c r="O97" s="128"/>
      <c r="P97" s="128"/>
      <c r="Q97" s="128"/>
      <c r="R97" s="128"/>
      <c r="S97" s="128"/>
      <c r="T97" s="128"/>
      <c r="U97" s="128"/>
      <c r="V97" s="128"/>
    </row>
  </sheetData>
  <mergeCells count="46">
    <mergeCell ref="B1:C2"/>
    <mergeCell ref="D1:I2"/>
    <mergeCell ref="B4:K4"/>
    <mergeCell ref="J1:K2"/>
    <mergeCell ref="B6:K6"/>
    <mergeCell ref="B11:K11"/>
    <mergeCell ref="B12:K12"/>
    <mergeCell ref="B13:K13"/>
    <mergeCell ref="B3:K3"/>
    <mergeCell ref="B5:K5"/>
    <mergeCell ref="B84:K84"/>
    <mergeCell ref="B85:K85"/>
    <mergeCell ref="B86:K86"/>
    <mergeCell ref="B87:K87"/>
    <mergeCell ref="B7:K7"/>
    <mergeCell ref="B69:K69"/>
    <mergeCell ref="B53:K53"/>
    <mergeCell ref="B50:K52"/>
    <mergeCell ref="B25:K25"/>
    <mergeCell ref="B19:K19"/>
    <mergeCell ref="B15:K15"/>
    <mergeCell ref="B16:K18"/>
    <mergeCell ref="B14:K14"/>
    <mergeCell ref="B8:K8"/>
    <mergeCell ref="B9:K9"/>
    <mergeCell ref="B10:K10"/>
    <mergeCell ref="A20:A24"/>
    <mergeCell ref="B20:K24"/>
    <mergeCell ref="B26:K26"/>
    <mergeCell ref="B75:K75"/>
    <mergeCell ref="B76:K76"/>
    <mergeCell ref="B70:K74"/>
    <mergeCell ref="B64:K64"/>
    <mergeCell ref="B65:K65"/>
    <mergeCell ref="B66:K66"/>
    <mergeCell ref="B67:K67"/>
    <mergeCell ref="B68:K68"/>
    <mergeCell ref="B94:K94"/>
    <mergeCell ref="B95:K95"/>
    <mergeCell ref="B96:K96"/>
    <mergeCell ref="B88:K88"/>
    <mergeCell ref="B89:K89"/>
    <mergeCell ref="B90:K90"/>
    <mergeCell ref="B91:K91"/>
    <mergeCell ref="B92:K92"/>
    <mergeCell ref="B93:K93"/>
  </mergeCells>
  <conditionalFormatting sqref="J1">
    <cfRule type="cellIs" dxfId="51" priority="1" operator="equal">
      <formula>"INEXISTENTE"</formula>
    </cfRule>
    <cfRule type="cellIs" dxfId="50" priority="2" operator="equal">
      <formula>"INADECUADO"</formula>
    </cfRule>
    <cfRule type="cellIs" dxfId="49" priority="3" operator="equal">
      <formula>"PARCIALMENTE ADECUADO"</formula>
    </cfRule>
    <cfRule type="cellIs" dxfId="48" priority="4" operator="equal">
      <formula>"ADECUADO"</formula>
    </cfRule>
    <cfRule type="cellIs" dxfId="47" priority="5" operator="equal">
      <formula>"ERROR"</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B1:P63"/>
  <sheetViews>
    <sheetView topLeftCell="H28" workbookViewId="0">
      <selection activeCell="L42" sqref="L42"/>
    </sheetView>
  </sheetViews>
  <sheetFormatPr baseColWidth="10" defaultColWidth="11.42578125" defaultRowHeight="15" x14ac:dyDescent="0.25"/>
  <cols>
    <col min="1" max="1" width="20.5703125" customWidth="1"/>
    <col min="2" max="2" width="19.5703125" bestFit="1" customWidth="1"/>
    <col min="3" max="3" width="35.85546875" customWidth="1"/>
    <col min="4" max="4" width="27.7109375" customWidth="1"/>
    <col min="5" max="5" width="52.7109375" customWidth="1"/>
    <col min="6" max="6" width="28.5703125" customWidth="1"/>
    <col min="7" max="7" width="56.28515625" customWidth="1"/>
    <col min="8" max="8" width="49.28515625" customWidth="1"/>
    <col min="9" max="9" width="31" bestFit="1" customWidth="1"/>
    <col min="10" max="10" width="12.7109375" customWidth="1"/>
    <col min="11" max="11" width="22.140625" customWidth="1"/>
    <col min="12" max="12" width="31.42578125" customWidth="1"/>
    <col min="13" max="13" width="42" bestFit="1" customWidth="1"/>
  </cols>
  <sheetData>
    <row r="1" spans="2:16" x14ac:dyDescent="0.25">
      <c r="M1" s="2" t="s">
        <v>57</v>
      </c>
    </row>
    <row r="2" spans="2:16" s="6" customFormat="1" ht="15.75" thickBot="1" x14ac:dyDescent="0.3">
      <c r="B2" s="52" t="s">
        <v>33</v>
      </c>
      <c r="C2" s="3" t="s">
        <v>58</v>
      </c>
      <c r="D2" s="3" t="s">
        <v>59</v>
      </c>
      <c r="E2" s="3" t="s">
        <v>60</v>
      </c>
      <c r="F2" s="3" t="s">
        <v>61</v>
      </c>
      <c r="G2" s="4" t="s">
        <v>39</v>
      </c>
      <c r="H2" s="3"/>
      <c r="I2" s="53" t="s">
        <v>62</v>
      </c>
      <c r="J2" s="3"/>
      <c r="K2" s="3"/>
      <c r="L2" s="53"/>
      <c r="M2" s="53" t="s">
        <v>63</v>
      </c>
      <c r="N2" s="53"/>
      <c r="O2" s="5"/>
    </row>
    <row r="3" spans="2:16" x14ac:dyDescent="0.25">
      <c r="B3" s="53" t="s">
        <v>34</v>
      </c>
      <c r="C3" s="5" t="s">
        <v>193</v>
      </c>
      <c r="D3" s="5" t="s">
        <v>21</v>
      </c>
      <c r="E3" s="5" t="s">
        <v>64</v>
      </c>
      <c r="F3" s="5" t="s">
        <v>65</v>
      </c>
      <c r="G3" s="54" t="s">
        <v>40</v>
      </c>
      <c r="H3" s="5"/>
      <c r="I3" s="53" t="s">
        <v>198</v>
      </c>
      <c r="J3" s="5"/>
      <c r="K3" s="5"/>
      <c r="L3" s="53"/>
      <c r="M3" s="53" t="s">
        <v>66</v>
      </c>
      <c r="N3" s="53"/>
      <c r="O3" s="7"/>
      <c r="P3" s="5"/>
    </row>
    <row r="4" spans="2:16" x14ac:dyDescent="0.25">
      <c r="B4" s="53" t="s">
        <v>35</v>
      </c>
      <c r="C4" s="5" t="s">
        <v>192</v>
      </c>
      <c r="D4" s="5" t="s">
        <v>22</v>
      </c>
      <c r="E4" s="5" t="s">
        <v>67</v>
      </c>
      <c r="F4" s="5" t="s">
        <v>68</v>
      </c>
      <c r="G4" s="54" t="s">
        <v>69</v>
      </c>
      <c r="H4" s="5"/>
      <c r="I4" s="53" t="s">
        <v>50</v>
      </c>
      <c r="J4" s="5"/>
      <c r="K4" s="5"/>
      <c r="L4" s="53"/>
      <c r="M4" s="53" t="s">
        <v>70</v>
      </c>
      <c r="N4" s="53"/>
      <c r="O4" s="5"/>
      <c r="P4" s="7"/>
    </row>
    <row r="5" spans="2:16" x14ac:dyDescent="0.25">
      <c r="B5" s="53"/>
      <c r="C5" s="5" t="s">
        <v>191</v>
      </c>
      <c r="D5" s="5" t="s">
        <v>55</v>
      </c>
      <c r="E5" s="5" t="s">
        <v>71</v>
      </c>
      <c r="F5" s="5" t="s">
        <v>72</v>
      </c>
      <c r="G5" s="54" t="s">
        <v>73</v>
      </c>
      <c r="H5" s="53"/>
      <c r="I5" s="53" t="s">
        <v>51</v>
      </c>
      <c r="J5" s="55"/>
      <c r="K5" s="55"/>
      <c r="L5" s="53"/>
      <c r="M5" s="53" t="s">
        <v>74</v>
      </c>
      <c r="N5" s="53"/>
      <c r="O5" s="5"/>
      <c r="P5" s="5"/>
    </row>
    <row r="6" spans="2:16" x14ac:dyDescent="0.25">
      <c r="B6" s="53"/>
      <c r="C6" s="5" t="s">
        <v>75</v>
      </c>
      <c r="D6" s="5" t="s">
        <v>24</v>
      </c>
      <c r="E6" s="5" t="s">
        <v>76</v>
      </c>
      <c r="F6" s="5"/>
      <c r="G6" s="54" t="s">
        <v>77</v>
      </c>
      <c r="H6" s="5"/>
      <c r="I6" s="53" t="s">
        <v>199</v>
      </c>
      <c r="J6" s="53"/>
      <c r="K6" s="53"/>
      <c r="L6" s="53"/>
      <c r="M6" s="53" t="s">
        <v>79</v>
      </c>
      <c r="N6" s="53"/>
      <c r="O6" s="5"/>
      <c r="P6" s="5"/>
    </row>
    <row r="7" spans="2:16" x14ac:dyDescent="0.25">
      <c r="B7" s="53"/>
      <c r="C7" s="5" t="s">
        <v>194</v>
      </c>
      <c r="D7" s="5" t="s">
        <v>23</v>
      </c>
      <c r="E7" s="5" t="s">
        <v>80</v>
      </c>
      <c r="F7" s="5"/>
      <c r="G7" s="54" t="s">
        <v>81</v>
      </c>
      <c r="H7" s="5"/>
      <c r="I7" s="53" t="s">
        <v>200</v>
      </c>
      <c r="J7" s="53"/>
      <c r="K7" s="53"/>
      <c r="L7" s="53"/>
      <c r="M7" s="53" t="s">
        <v>82</v>
      </c>
      <c r="N7" s="53"/>
      <c r="O7" s="5"/>
      <c r="P7" s="5"/>
    </row>
    <row r="8" spans="2:16" x14ac:dyDescent="0.25">
      <c r="B8" s="53"/>
      <c r="C8" s="5"/>
      <c r="D8" s="5" t="s">
        <v>25</v>
      </c>
      <c r="E8" s="5" t="s">
        <v>83</v>
      </c>
      <c r="F8" s="5"/>
      <c r="G8" s="54" t="s">
        <v>84</v>
      </c>
      <c r="H8" s="5"/>
      <c r="I8" s="53" t="s">
        <v>201</v>
      </c>
      <c r="J8" s="53"/>
      <c r="K8" s="53"/>
      <c r="L8" s="53"/>
      <c r="M8" s="53" t="s">
        <v>86</v>
      </c>
      <c r="N8" s="53"/>
      <c r="O8" s="7"/>
      <c r="P8" s="5"/>
    </row>
    <row r="9" spans="2:16" x14ac:dyDescent="0.25">
      <c r="B9" s="53"/>
      <c r="C9" s="54"/>
      <c r="D9" s="54" t="s">
        <v>165</v>
      </c>
      <c r="E9" s="5" t="s">
        <v>87</v>
      </c>
      <c r="F9" s="54"/>
      <c r="G9" s="54" t="s">
        <v>88</v>
      </c>
      <c r="H9" s="54"/>
      <c r="I9" s="53" t="s">
        <v>202</v>
      </c>
      <c r="J9" s="53"/>
      <c r="K9" s="53"/>
      <c r="L9" s="53"/>
      <c r="M9" s="53" t="s">
        <v>90</v>
      </c>
      <c r="N9" s="53"/>
      <c r="O9" s="8"/>
      <c r="P9" s="7"/>
    </row>
    <row r="10" spans="2:16" x14ac:dyDescent="0.25">
      <c r="B10" s="53"/>
      <c r="C10" s="5"/>
      <c r="D10" s="5" t="s">
        <v>56</v>
      </c>
      <c r="E10" s="5" t="s">
        <v>91</v>
      </c>
      <c r="F10" s="54"/>
      <c r="G10" s="54" t="s">
        <v>92</v>
      </c>
      <c r="H10" s="5"/>
      <c r="I10" s="5"/>
      <c r="J10" s="53"/>
      <c r="K10" s="53"/>
      <c r="L10" s="53"/>
      <c r="M10" s="53"/>
      <c r="N10" s="53"/>
      <c r="O10" s="7"/>
      <c r="P10" s="8"/>
    </row>
    <row r="11" spans="2:16" x14ac:dyDescent="0.25">
      <c r="B11" s="53"/>
      <c r="C11" s="5"/>
      <c r="D11" s="5"/>
      <c r="E11" s="5" t="s">
        <v>93</v>
      </c>
      <c r="F11" s="5"/>
      <c r="G11" s="54" t="s">
        <v>94</v>
      </c>
      <c r="H11" s="5"/>
      <c r="I11" s="5"/>
      <c r="J11" s="5"/>
      <c r="K11" s="5"/>
      <c r="L11" s="53"/>
      <c r="M11" s="53" t="s">
        <v>50</v>
      </c>
      <c r="N11" s="53"/>
      <c r="O11" s="7"/>
      <c r="P11" s="7"/>
    </row>
    <row r="12" spans="2:16" x14ac:dyDescent="0.25">
      <c r="B12" s="53"/>
      <c r="C12" s="5"/>
      <c r="D12" s="53"/>
      <c r="E12" s="5" t="s">
        <v>95</v>
      </c>
      <c r="F12" s="5"/>
      <c r="G12" s="54" t="s">
        <v>96</v>
      </c>
      <c r="H12" s="5"/>
      <c r="I12" s="5"/>
      <c r="J12" s="5"/>
      <c r="K12" s="5"/>
      <c r="L12" s="53"/>
      <c r="M12" s="53" t="s">
        <v>97</v>
      </c>
      <c r="N12" s="53"/>
      <c r="O12" s="7"/>
      <c r="P12" s="7"/>
    </row>
    <row r="13" spans="2:16" x14ac:dyDescent="0.25">
      <c r="B13" s="53"/>
      <c r="C13" s="5"/>
      <c r="D13" s="5"/>
      <c r="E13" s="5" t="s">
        <v>213</v>
      </c>
      <c r="F13" s="5"/>
      <c r="G13" s="54" t="s">
        <v>41</v>
      </c>
      <c r="H13" s="5"/>
      <c r="I13" s="5"/>
      <c r="J13" s="53"/>
      <c r="K13" s="53"/>
      <c r="L13" s="53"/>
      <c r="M13" s="53" t="s">
        <v>98</v>
      </c>
      <c r="N13" s="53"/>
      <c r="O13" s="7"/>
      <c r="P13" s="7"/>
    </row>
    <row r="14" spans="2:16" x14ac:dyDescent="0.25">
      <c r="B14" s="53"/>
      <c r="C14" s="5"/>
      <c r="D14" s="5"/>
      <c r="E14" s="5" t="s">
        <v>99</v>
      </c>
      <c r="F14" s="5"/>
      <c r="G14" s="54" t="s">
        <v>100</v>
      </c>
      <c r="H14" s="5"/>
      <c r="I14" s="5"/>
      <c r="J14" s="5"/>
      <c r="K14" s="5"/>
      <c r="L14" s="53"/>
      <c r="M14" s="53"/>
      <c r="N14" s="53"/>
      <c r="O14" s="7"/>
      <c r="P14" s="7"/>
    </row>
    <row r="15" spans="2:16" x14ac:dyDescent="0.25">
      <c r="B15" s="53"/>
      <c r="C15" s="5"/>
      <c r="D15" s="5"/>
      <c r="E15" s="5" t="s">
        <v>101</v>
      </c>
      <c r="F15" s="5"/>
      <c r="G15" s="54" t="s">
        <v>42</v>
      </c>
      <c r="H15" s="5"/>
      <c r="I15" s="5"/>
      <c r="J15" s="5"/>
      <c r="K15" s="5"/>
      <c r="L15" s="53"/>
      <c r="M15" s="53" t="s">
        <v>51</v>
      </c>
      <c r="N15" s="53"/>
      <c r="O15" s="7"/>
      <c r="P15" s="7"/>
    </row>
    <row r="16" spans="2:16" x14ac:dyDescent="0.25">
      <c r="B16" s="53"/>
      <c r="C16" s="55"/>
      <c r="D16" s="55"/>
      <c r="E16" s="5" t="s">
        <v>102</v>
      </c>
      <c r="F16" s="55"/>
      <c r="G16" s="54" t="s">
        <v>103</v>
      </c>
      <c r="H16" s="55"/>
      <c r="I16" s="55"/>
      <c r="J16" s="55"/>
      <c r="K16" s="55"/>
      <c r="L16" s="53"/>
      <c r="M16" s="53" t="s">
        <v>104</v>
      </c>
      <c r="N16" s="53"/>
      <c r="O16" s="7"/>
      <c r="P16" s="7"/>
    </row>
    <row r="17" spans="2:16" x14ac:dyDescent="0.25">
      <c r="B17" s="53"/>
      <c r="C17" s="5"/>
      <c r="D17" s="5"/>
      <c r="E17" s="5" t="s">
        <v>105</v>
      </c>
      <c r="F17" s="5"/>
      <c r="G17" s="54"/>
      <c r="H17" s="5"/>
      <c r="I17" s="5"/>
      <c r="J17" s="5"/>
      <c r="K17" s="5"/>
      <c r="L17" s="53"/>
      <c r="M17" s="53" t="s">
        <v>106</v>
      </c>
      <c r="N17" s="53"/>
      <c r="O17" s="7"/>
      <c r="P17" s="7"/>
    </row>
    <row r="18" spans="2:16" x14ac:dyDescent="0.25">
      <c r="B18" s="53"/>
      <c r="C18" s="55"/>
      <c r="D18" s="55"/>
      <c r="E18" s="5" t="s">
        <v>107</v>
      </c>
      <c r="F18" s="55"/>
      <c r="G18" s="53"/>
      <c r="H18" s="55"/>
      <c r="I18" s="55"/>
      <c r="J18" s="55"/>
      <c r="K18" s="55"/>
      <c r="L18" s="53"/>
      <c r="M18" s="53" t="s">
        <v>108</v>
      </c>
      <c r="N18" s="53"/>
      <c r="O18" s="7"/>
      <c r="P18" s="7"/>
    </row>
    <row r="19" spans="2:16" x14ac:dyDescent="0.25">
      <c r="B19" s="53"/>
      <c r="C19" s="55"/>
      <c r="D19" s="55"/>
      <c r="E19" s="5" t="s">
        <v>109</v>
      </c>
      <c r="F19" s="55"/>
      <c r="G19" s="53"/>
      <c r="H19" s="55"/>
      <c r="I19" s="55"/>
      <c r="J19" s="55"/>
      <c r="K19" s="55"/>
      <c r="L19" s="53"/>
      <c r="M19" s="53" t="s">
        <v>110</v>
      </c>
      <c r="N19" s="53"/>
      <c r="O19" s="7"/>
      <c r="P19" s="7"/>
    </row>
    <row r="20" spans="2:16" x14ac:dyDescent="0.25">
      <c r="B20" s="53"/>
      <c r="C20" s="53"/>
      <c r="D20" s="53"/>
      <c r="E20" s="54" t="s">
        <v>111</v>
      </c>
      <c r="F20" s="53"/>
      <c r="G20" s="53"/>
      <c r="H20" s="53"/>
      <c r="I20" s="53"/>
      <c r="J20" s="53"/>
      <c r="K20" s="53"/>
      <c r="L20" s="53"/>
      <c r="M20" s="53" t="s">
        <v>79</v>
      </c>
      <c r="N20" s="53"/>
      <c r="O20" s="7"/>
      <c r="P20" s="7"/>
    </row>
    <row r="21" spans="2:16" x14ac:dyDescent="0.25">
      <c r="B21" s="53"/>
      <c r="C21" s="53"/>
      <c r="D21" s="53"/>
      <c r="E21" s="5" t="s">
        <v>112</v>
      </c>
      <c r="F21" s="53"/>
      <c r="G21" s="53"/>
      <c r="H21" s="53"/>
      <c r="I21" s="53"/>
      <c r="J21" s="53"/>
      <c r="K21" s="53"/>
      <c r="L21" s="53"/>
      <c r="M21" s="53"/>
      <c r="N21" s="53"/>
      <c r="O21" s="7"/>
      <c r="P21" s="7"/>
    </row>
    <row r="22" spans="2:16" x14ac:dyDescent="0.25">
      <c r="B22" s="53"/>
      <c r="C22" s="53"/>
      <c r="D22" s="53"/>
      <c r="E22" s="5"/>
      <c r="F22" s="53"/>
      <c r="G22" s="53"/>
      <c r="H22" s="53"/>
      <c r="I22" s="53"/>
      <c r="J22" s="53"/>
      <c r="K22" s="53"/>
      <c r="L22" s="53"/>
      <c r="M22" s="53" t="s">
        <v>78</v>
      </c>
      <c r="N22" s="53"/>
      <c r="O22" s="7"/>
      <c r="P22" s="7"/>
    </row>
    <row r="23" spans="2:16" x14ac:dyDescent="0.25">
      <c r="B23" s="53"/>
      <c r="C23" s="53"/>
      <c r="D23" s="53"/>
      <c r="E23" s="53"/>
      <c r="F23" s="53"/>
      <c r="G23" s="53"/>
      <c r="H23" s="53"/>
      <c r="I23" s="53"/>
      <c r="J23" s="53"/>
      <c r="K23" s="53"/>
      <c r="L23" s="53"/>
      <c r="M23" s="53" t="s">
        <v>113</v>
      </c>
      <c r="N23" s="53"/>
      <c r="O23" s="7"/>
      <c r="P23" s="7"/>
    </row>
    <row r="24" spans="2:16" x14ac:dyDescent="0.25">
      <c r="B24" s="53"/>
      <c r="C24" s="53"/>
      <c r="D24" s="53"/>
      <c r="E24" s="53"/>
      <c r="F24" s="53"/>
      <c r="G24" s="53"/>
      <c r="H24" s="53"/>
      <c r="I24" s="53"/>
      <c r="J24" s="53"/>
      <c r="K24" s="53"/>
      <c r="L24" s="53"/>
      <c r="M24" s="53" t="s">
        <v>106</v>
      </c>
      <c r="N24" s="53"/>
      <c r="O24" s="7"/>
      <c r="P24" s="7"/>
    </row>
    <row r="25" spans="2:16" ht="45" customHeight="1" x14ac:dyDescent="0.25">
      <c r="B25" s="53"/>
      <c r="C25" s="252"/>
      <c r="D25" s="252"/>
      <c r="E25" s="253"/>
      <c r="F25" s="253"/>
      <c r="G25" s="254"/>
      <c r="H25" s="255"/>
      <c r="I25" s="258" t="s">
        <v>114</v>
      </c>
      <c r="J25" s="251" t="s">
        <v>115</v>
      </c>
      <c r="K25" s="251" t="s">
        <v>116</v>
      </c>
      <c r="L25" s="251" t="s">
        <v>117</v>
      </c>
      <c r="M25" s="53" t="s">
        <v>118</v>
      </c>
      <c r="N25" s="53"/>
      <c r="P25" s="7"/>
    </row>
    <row r="26" spans="2:16" x14ac:dyDescent="0.25">
      <c r="B26" s="53"/>
      <c r="C26" s="252"/>
      <c r="D26" s="252"/>
      <c r="E26" s="253"/>
      <c r="F26" s="253"/>
      <c r="G26" s="256"/>
      <c r="H26" s="257"/>
      <c r="I26" s="259"/>
      <c r="J26" s="251"/>
      <c r="K26" s="251"/>
      <c r="L26" s="251"/>
      <c r="M26" s="53" t="s">
        <v>119</v>
      </c>
      <c r="N26" s="53"/>
    </row>
    <row r="27" spans="2:16" x14ac:dyDescent="0.25">
      <c r="B27" s="53"/>
      <c r="C27" s="56"/>
      <c r="D27" s="57"/>
      <c r="E27" s="56"/>
      <c r="F27" s="57"/>
      <c r="G27" s="56"/>
      <c r="H27" s="57"/>
      <c r="I27" s="56" t="s">
        <v>13</v>
      </c>
      <c r="J27" s="58">
        <v>0.15001</v>
      </c>
      <c r="K27" s="59">
        <v>0.25</v>
      </c>
      <c r="L27" s="53" t="str">
        <f>CONCATENATE("Entre &gt; ",TEXT(J27,"0%")," y &lt;= ",TEXT(K27,"0%"))</f>
        <v>Entre &gt; 15% y &lt;= 25%</v>
      </c>
      <c r="M27" s="53" t="s">
        <v>120</v>
      </c>
      <c r="N27" s="53"/>
    </row>
    <row r="28" spans="2:16" x14ac:dyDescent="0.25">
      <c r="B28" s="53"/>
      <c r="C28" s="56"/>
      <c r="D28" s="57"/>
      <c r="E28" s="56"/>
      <c r="F28" s="57"/>
      <c r="G28" s="56"/>
      <c r="H28" s="60"/>
      <c r="I28" s="56" t="s">
        <v>14</v>
      </c>
      <c r="J28" s="61">
        <v>0.10000100000000001</v>
      </c>
      <c r="K28" s="62">
        <v>0.15</v>
      </c>
      <c r="L28" s="53" t="str">
        <f t="shared" ref="L28:L30" si="0">CONCATENATE("Entre &gt; ",TEXT(J28,"0%")," y &lt;= ",TEXT(K28,"0%"))</f>
        <v>Entre &gt; 10% y &lt;= 15%</v>
      </c>
      <c r="M28" s="53"/>
      <c r="N28" s="53"/>
    </row>
    <row r="29" spans="2:16" x14ac:dyDescent="0.25">
      <c r="B29" s="53"/>
      <c r="C29" s="56"/>
      <c r="D29" s="60"/>
      <c r="E29" s="56"/>
      <c r="F29" s="63"/>
      <c r="G29" s="56"/>
      <c r="H29" s="63"/>
      <c r="I29" s="56" t="s">
        <v>15</v>
      </c>
      <c r="J29" s="64">
        <v>5.0000999999999997E-2</v>
      </c>
      <c r="K29" s="65">
        <v>0.1</v>
      </c>
      <c r="L29" s="53" t="str">
        <f t="shared" si="0"/>
        <v>Entre &gt; 5% y &lt;= 10%</v>
      </c>
      <c r="M29" s="53" t="s">
        <v>52</v>
      </c>
      <c r="N29" s="53"/>
    </row>
    <row r="30" spans="2:16" x14ac:dyDescent="0.25">
      <c r="B30" s="53"/>
      <c r="C30" s="56"/>
      <c r="D30" s="63"/>
      <c r="E30" s="56"/>
      <c r="F30" s="66"/>
      <c r="G30" s="67"/>
      <c r="H30" s="66"/>
      <c r="I30" s="56" t="s">
        <v>16</v>
      </c>
      <c r="J30" s="68">
        <v>0.01</v>
      </c>
      <c r="K30" s="69">
        <v>0.05</v>
      </c>
      <c r="L30" s="53" t="str">
        <f t="shared" si="0"/>
        <v>Entre &gt; 1% y &lt;= 5%</v>
      </c>
      <c r="M30" s="53" t="s">
        <v>121</v>
      </c>
      <c r="N30" s="53"/>
    </row>
    <row r="31" spans="2:16" ht="15.75" x14ac:dyDescent="0.25">
      <c r="B31" s="53"/>
      <c r="C31" s="56"/>
      <c r="D31" s="66"/>
      <c r="E31" s="9"/>
      <c r="F31" s="9"/>
      <c r="G31" s="9"/>
      <c r="H31" s="9"/>
      <c r="I31" s="9"/>
      <c r="J31" s="9"/>
      <c r="K31" s="9"/>
      <c r="L31" s="53"/>
      <c r="M31" s="53" t="s">
        <v>122</v>
      </c>
      <c r="N31" s="53"/>
    </row>
    <row r="32" spans="2:16" x14ac:dyDescent="0.25">
      <c r="B32" s="53"/>
      <c r="C32" s="53"/>
      <c r="D32" s="53"/>
      <c r="E32" s="53"/>
      <c r="F32" s="53"/>
      <c r="G32" s="53"/>
      <c r="H32" s="53"/>
      <c r="I32" s="53"/>
      <c r="J32" s="53"/>
      <c r="K32" s="53"/>
      <c r="L32" s="53"/>
      <c r="M32" s="53" t="s">
        <v>123</v>
      </c>
      <c r="N32" s="53"/>
    </row>
    <row r="33" spans="2:14" x14ac:dyDescent="0.25">
      <c r="B33" s="53"/>
      <c r="C33" s="53"/>
      <c r="D33" s="53"/>
      <c r="E33" s="53"/>
      <c r="F33" s="53"/>
      <c r="G33" s="53"/>
      <c r="H33" s="53"/>
      <c r="I33" s="53"/>
      <c r="J33" s="53"/>
      <c r="K33" s="53"/>
      <c r="L33" s="53"/>
      <c r="M33" s="53" t="s">
        <v>124</v>
      </c>
      <c r="N33" s="53"/>
    </row>
    <row r="34" spans="2:14" x14ac:dyDescent="0.25">
      <c r="B34" s="53"/>
      <c r="C34" s="53"/>
      <c r="D34" s="53"/>
      <c r="E34" s="53"/>
      <c r="F34" s="53"/>
      <c r="G34" s="53"/>
      <c r="H34" s="53"/>
      <c r="I34" s="53"/>
      <c r="J34" s="53"/>
      <c r="K34" s="53"/>
      <c r="L34" s="53"/>
      <c r="M34" s="53"/>
      <c r="N34" s="53"/>
    </row>
    <row r="35" spans="2:14" x14ac:dyDescent="0.25">
      <c r="B35" s="53"/>
      <c r="C35" s="53"/>
      <c r="D35" s="53"/>
      <c r="E35" s="53"/>
      <c r="F35" s="53"/>
      <c r="G35" s="53"/>
      <c r="H35" s="53"/>
      <c r="I35" s="53"/>
      <c r="J35" s="53"/>
      <c r="K35" s="53"/>
      <c r="L35" s="53"/>
      <c r="M35" s="53"/>
      <c r="N35" s="53"/>
    </row>
    <row r="36" spans="2:14" ht="36" x14ac:dyDescent="0.25">
      <c r="B36" s="53"/>
      <c r="C36" s="146"/>
      <c r="D36" s="53"/>
      <c r="E36" s="70" t="s">
        <v>125</v>
      </c>
      <c r="F36" s="70" t="s">
        <v>126</v>
      </c>
      <c r="G36" s="70" t="s">
        <v>127</v>
      </c>
      <c r="H36" s="70" t="s">
        <v>128</v>
      </c>
      <c r="I36" s="70" t="s">
        <v>129</v>
      </c>
      <c r="J36" s="70" t="s">
        <v>130</v>
      </c>
      <c r="K36" s="70" t="s">
        <v>227</v>
      </c>
      <c r="L36" s="70" t="s">
        <v>250</v>
      </c>
      <c r="M36" s="53"/>
      <c r="N36" s="53"/>
    </row>
    <row r="37" spans="2:14" ht="36" x14ac:dyDescent="0.25">
      <c r="B37" s="53"/>
      <c r="C37" s="146"/>
      <c r="D37" s="53"/>
      <c r="E37" s="71" t="s">
        <v>246</v>
      </c>
      <c r="F37" s="72" t="s">
        <v>131</v>
      </c>
      <c r="G37" s="140"/>
      <c r="H37" s="78" t="s">
        <v>21</v>
      </c>
      <c r="I37" s="75" t="s">
        <v>235</v>
      </c>
      <c r="J37" s="75" t="s">
        <v>132</v>
      </c>
      <c r="K37" s="75" t="s">
        <v>228</v>
      </c>
      <c r="L37" s="75" t="s">
        <v>251</v>
      </c>
      <c r="M37" s="144" t="s">
        <v>85</v>
      </c>
      <c r="N37" s="53"/>
    </row>
    <row r="38" spans="2:14" ht="36" x14ac:dyDescent="0.25">
      <c r="B38" s="53"/>
      <c r="C38" s="53"/>
      <c r="D38" s="53"/>
      <c r="E38" s="71" t="s">
        <v>247</v>
      </c>
      <c r="F38" s="76" t="s">
        <v>133</v>
      </c>
      <c r="G38" s="73" t="s">
        <v>207</v>
      </c>
      <c r="H38" s="78" t="s">
        <v>55</v>
      </c>
      <c r="I38" s="75" t="s">
        <v>233</v>
      </c>
      <c r="J38" s="75" t="s">
        <v>134</v>
      </c>
      <c r="K38" s="75" t="s">
        <v>230</v>
      </c>
      <c r="L38" s="75" t="s">
        <v>252</v>
      </c>
      <c r="M38" s="145" t="s">
        <v>135</v>
      </c>
      <c r="N38" s="53"/>
    </row>
    <row r="39" spans="2:14" ht="36" x14ac:dyDescent="0.25">
      <c r="B39" s="53"/>
      <c r="C39" s="53"/>
      <c r="D39" s="53"/>
      <c r="E39" s="71" t="s">
        <v>195</v>
      </c>
      <c r="F39" s="76" t="s">
        <v>136</v>
      </c>
      <c r="G39" s="73" t="s">
        <v>208</v>
      </c>
      <c r="H39" s="78" t="s">
        <v>22</v>
      </c>
      <c r="I39" s="75" t="s">
        <v>234</v>
      </c>
      <c r="J39" s="75" t="s">
        <v>137</v>
      </c>
      <c r="K39" s="75"/>
      <c r="L39" s="75" t="s">
        <v>255</v>
      </c>
      <c r="M39" s="53"/>
      <c r="N39" s="53"/>
    </row>
    <row r="40" spans="2:14" ht="48" x14ac:dyDescent="0.25">
      <c r="B40" s="53"/>
      <c r="C40" s="53"/>
      <c r="D40" s="53"/>
      <c r="E40" s="71" t="s">
        <v>196</v>
      </c>
      <c r="F40" s="78"/>
      <c r="G40" s="73" t="s">
        <v>209</v>
      </c>
      <c r="H40" s="141" t="s">
        <v>24</v>
      </c>
      <c r="I40" s="75" t="s">
        <v>254</v>
      </c>
      <c r="J40" s="75" t="s">
        <v>138</v>
      </c>
      <c r="K40" s="75"/>
      <c r="L40" s="75" t="s">
        <v>256</v>
      </c>
      <c r="M40" s="144" t="s">
        <v>89</v>
      </c>
      <c r="N40" s="53"/>
    </row>
    <row r="41" spans="2:14" ht="24" x14ac:dyDescent="0.25">
      <c r="B41" s="53"/>
      <c r="C41" s="53"/>
      <c r="D41" s="53"/>
      <c r="E41" s="71" t="s">
        <v>197</v>
      </c>
      <c r="F41" s="72"/>
      <c r="G41" s="73" t="s">
        <v>249</v>
      </c>
      <c r="H41" s="142" t="s">
        <v>139</v>
      </c>
      <c r="I41" s="75" t="s">
        <v>232</v>
      </c>
      <c r="J41" s="75"/>
      <c r="K41" s="143"/>
      <c r="L41" s="75" t="s">
        <v>253</v>
      </c>
      <c r="M41" s="145" t="s">
        <v>135</v>
      </c>
      <c r="N41" s="53"/>
    </row>
    <row r="42" spans="2:14" ht="24" x14ac:dyDescent="0.25">
      <c r="B42" s="53"/>
      <c r="C42" s="53"/>
      <c r="D42" s="53"/>
      <c r="E42" s="71" t="s">
        <v>47</v>
      </c>
      <c r="F42" s="72"/>
      <c r="G42" s="73" t="s">
        <v>210</v>
      </c>
      <c r="H42" s="79" t="s">
        <v>141</v>
      </c>
      <c r="J42" s="77"/>
      <c r="K42" s="143"/>
      <c r="L42" s="75" t="s">
        <v>257</v>
      </c>
      <c r="M42" s="53"/>
      <c r="N42" s="53"/>
    </row>
    <row r="43" spans="2:14" x14ac:dyDescent="0.25">
      <c r="B43" s="53"/>
      <c r="C43" s="53"/>
      <c r="D43" s="53"/>
      <c r="E43" s="71" t="s">
        <v>48</v>
      </c>
      <c r="F43" s="78"/>
      <c r="G43" s="73" t="s">
        <v>211</v>
      </c>
      <c r="H43" s="79" t="s">
        <v>26</v>
      </c>
      <c r="I43" s="77"/>
      <c r="J43" s="77"/>
      <c r="K43" s="143"/>
      <c r="L43" s="143"/>
      <c r="M43" s="53"/>
      <c r="N43" s="53"/>
    </row>
    <row r="44" spans="2:14" x14ac:dyDescent="0.25">
      <c r="B44" s="53"/>
      <c r="C44" s="53"/>
      <c r="D44" s="53"/>
      <c r="E44" s="71" t="s">
        <v>140</v>
      </c>
      <c r="F44" s="78"/>
      <c r="G44" s="73" t="s">
        <v>248</v>
      </c>
      <c r="H44" s="78" t="s">
        <v>56</v>
      </c>
      <c r="I44" s="77"/>
      <c r="J44" s="77"/>
      <c r="K44" s="143"/>
      <c r="L44" s="143"/>
      <c r="M44" s="53"/>
      <c r="N44" s="53"/>
    </row>
    <row r="45" spans="2:14" x14ac:dyDescent="0.25">
      <c r="B45" s="53"/>
      <c r="C45" s="53"/>
      <c r="D45" s="53"/>
      <c r="E45" s="71" t="s">
        <v>142</v>
      </c>
      <c r="F45" s="78"/>
      <c r="G45" s="78"/>
      <c r="H45" s="79" t="s">
        <v>25</v>
      </c>
      <c r="I45" s="77"/>
      <c r="J45" s="78"/>
      <c r="K45" s="143"/>
      <c r="L45" s="143"/>
      <c r="M45" s="53"/>
      <c r="N45" s="53"/>
    </row>
    <row r="46" spans="2:14" x14ac:dyDescent="0.25">
      <c r="B46" s="53"/>
      <c r="D46" s="53"/>
      <c r="E46" s="71" t="s">
        <v>143</v>
      </c>
      <c r="F46" s="74"/>
      <c r="G46" s="74"/>
      <c r="H46" s="133"/>
      <c r="I46" s="74"/>
      <c r="J46" s="74"/>
      <c r="K46" s="53"/>
      <c r="L46" s="53"/>
      <c r="M46" s="53"/>
      <c r="N46" s="53"/>
    </row>
    <row r="47" spans="2:14" x14ac:dyDescent="0.25">
      <c r="B47" s="53"/>
      <c r="D47" s="53"/>
      <c r="E47" s="71" t="s">
        <v>143</v>
      </c>
      <c r="F47" s="74"/>
      <c r="G47" s="74"/>
      <c r="H47" s="133"/>
      <c r="I47" s="74"/>
      <c r="J47" s="74"/>
      <c r="K47" s="53"/>
      <c r="L47" s="53"/>
      <c r="M47" s="53"/>
      <c r="N47" s="53"/>
    </row>
    <row r="48" spans="2:14" x14ac:dyDescent="0.25">
      <c r="B48" s="53"/>
      <c r="C48" s="53"/>
      <c r="D48" s="53"/>
      <c r="E48" s="132"/>
      <c r="F48" s="74"/>
      <c r="G48" s="74"/>
      <c r="H48" s="133"/>
      <c r="I48" s="74"/>
      <c r="J48" s="74"/>
      <c r="K48" s="53"/>
      <c r="L48" s="53"/>
      <c r="M48" s="53"/>
      <c r="N48" s="53"/>
    </row>
    <row r="49" spans="2:14" x14ac:dyDescent="0.25">
      <c r="B49" s="53"/>
      <c r="C49" s="53"/>
      <c r="D49" s="53"/>
      <c r="E49" s="132"/>
      <c r="F49" s="74"/>
      <c r="G49" s="74"/>
      <c r="H49" s="133"/>
      <c r="I49" s="74"/>
      <c r="J49" s="74"/>
      <c r="K49" s="53"/>
      <c r="L49" s="53"/>
      <c r="M49" s="53"/>
      <c r="N49" s="53"/>
    </row>
    <row r="50" spans="2:14" x14ac:dyDescent="0.25">
      <c r="B50" s="53"/>
      <c r="C50" s="53"/>
      <c r="D50" s="53"/>
      <c r="E50" s="132"/>
      <c r="F50" s="74"/>
      <c r="G50" s="74"/>
      <c r="H50" s="133"/>
      <c r="I50" s="74"/>
      <c r="J50" s="74"/>
      <c r="K50" s="53"/>
      <c r="L50" s="53"/>
      <c r="M50" s="53"/>
      <c r="N50" s="53"/>
    </row>
    <row r="51" spans="2:14" x14ac:dyDescent="0.25">
      <c r="B51" s="53"/>
      <c r="C51" s="53"/>
      <c r="D51" s="53"/>
      <c r="E51" s="132"/>
      <c r="F51" s="74"/>
      <c r="G51" s="74"/>
      <c r="H51" s="133"/>
      <c r="I51" s="74"/>
      <c r="J51" s="74"/>
      <c r="K51" s="53"/>
      <c r="L51" s="53"/>
      <c r="M51" s="53"/>
      <c r="N51" s="53"/>
    </row>
    <row r="52" spans="2:14" x14ac:dyDescent="0.25">
      <c r="B52" s="53"/>
      <c r="C52" s="53"/>
      <c r="D52" s="53"/>
      <c r="E52" s="53"/>
      <c r="F52" s="53"/>
      <c r="G52" s="53"/>
      <c r="H52" s="53"/>
      <c r="I52" s="74"/>
      <c r="J52" s="53"/>
      <c r="K52" s="53"/>
      <c r="L52" s="53"/>
      <c r="M52" s="53"/>
      <c r="N52" s="53"/>
    </row>
    <row r="53" spans="2:14" x14ac:dyDescent="0.25">
      <c r="B53" s="53"/>
      <c r="C53" s="53"/>
      <c r="D53" s="53"/>
      <c r="E53" s="53"/>
      <c r="F53" s="53"/>
      <c r="G53" s="53"/>
      <c r="H53" s="53"/>
      <c r="I53" s="53"/>
      <c r="J53" s="53"/>
      <c r="K53" s="53"/>
      <c r="L53" s="53"/>
      <c r="M53" s="53"/>
      <c r="N53" s="53"/>
    </row>
    <row r="54" spans="2:14" x14ac:dyDescent="0.25">
      <c r="B54" s="53"/>
      <c r="C54" s="53"/>
      <c r="D54" s="53"/>
      <c r="E54" s="53"/>
      <c r="F54" s="80" t="s">
        <v>144</v>
      </c>
      <c r="G54" s="53" t="s">
        <v>145</v>
      </c>
      <c r="H54" s="53" t="s">
        <v>146</v>
      </c>
      <c r="I54" s="53"/>
      <c r="J54" s="53" t="s">
        <v>147</v>
      </c>
      <c r="K54" s="53" t="s">
        <v>214</v>
      </c>
      <c r="L54" s="53" t="s">
        <v>217</v>
      </c>
      <c r="M54" s="53"/>
      <c r="N54" s="53"/>
    </row>
    <row r="55" spans="2:14" x14ac:dyDescent="0.25">
      <c r="B55" s="53"/>
      <c r="C55" s="53"/>
      <c r="D55" s="53"/>
      <c r="E55" s="53"/>
      <c r="F55" s="74" t="s">
        <v>21</v>
      </c>
      <c r="G55" s="53" t="s">
        <v>148</v>
      </c>
      <c r="H55" s="53" t="s">
        <v>149</v>
      </c>
      <c r="I55" s="53"/>
      <c r="J55" s="53" t="e">
        <f>#REF!</f>
        <v>#REF!</v>
      </c>
      <c r="K55" s="53" t="e">
        <f>IF(#REF!="","",#REF!)</f>
        <v>#REF!</v>
      </c>
      <c r="L55" s="53"/>
      <c r="M55" s="53"/>
      <c r="N55" s="53"/>
    </row>
    <row r="56" spans="2:14" x14ac:dyDescent="0.25">
      <c r="B56" s="53"/>
      <c r="C56" s="53"/>
      <c r="D56" s="53"/>
      <c r="E56" s="53"/>
      <c r="F56" s="74" t="s">
        <v>55</v>
      </c>
      <c r="G56" s="53" t="s">
        <v>150</v>
      </c>
      <c r="H56" s="53" t="s">
        <v>151</v>
      </c>
      <c r="I56" s="53"/>
      <c r="J56" s="53" t="e">
        <f>#REF!</f>
        <v>#REF!</v>
      </c>
      <c r="K56" s="53" t="e">
        <f>IF(#REF!="","",#REF!)</f>
        <v>#REF!</v>
      </c>
      <c r="L56" s="53"/>
      <c r="M56" s="53"/>
      <c r="N56" s="53"/>
    </row>
    <row r="57" spans="2:14" x14ac:dyDescent="0.25">
      <c r="B57" s="53"/>
      <c r="C57" s="53"/>
      <c r="D57" s="53"/>
      <c r="E57" s="53"/>
      <c r="F57" s="74" t="s">
        <v>22</v>
      </c>
      <c r="G57" s="53" t="s">
        <v>152</v>
      </c>
      <c r="H57" s="53" t="s">
        <v>153</v>
      </c>
      <c r="I57" s="53"/>
      <c r="J57" s="53" t="e">
        <f>#REF!</f>
        <v>#REF!</v>
      </c>
      <c r="K57" s="53" t="e">
        <f>IF(#REF!="","",#REF!)</f>
        <v>#REF!</v>
      </c>
      <c r="L57" s="53"/>
      <c r="M57" s="53"/>
      <c r="N57" s="53"/>
    </row>
    <row r="58" spans="2:14" x14ac:dyDescent="0.25">
      <c r="B58" s="53"/>
      <c r="C58" s="53"/>
      <c r="D58" s="53"/>
      <c r="E58" s="53"/>
      <c r="F58" s="49" t="s">
        <v>24</v>
      </c>
      <c r="G58" s="53" t="s">
        <v>154</v>
      </c>
      <c r="H58" s="53" t="s">
        <v>155</v>
      </c>
      <c r="I58" s="53"/>
      <c r="J58" s="53" t="e">
        <f>#REF!</f>
        <v>#REF!</v>
      </c>
      <c r="K58" s="53" t="e">
        <f>IF(#REF!="","",#REF!)</f>
        <v>#REF!</v>
      </c>
      <c r="L58" s="53"/>
      <c r="M58" s="53"/>
      <c r="N58" s="53"/>
    </row>
    <row r="59" spans="2:14" x14ac:dyDescent="0.25">
      <c r="B59" s="53"/>
      <c r="C59" s="53"/>
      <c r="D59" s="53"/>
      <c r="E59" s="53"/>
      <c r="F59" s="50" t="s">
        <v>156</v>
      </c>
      <c r="G59" s="53" t="s">
        <v>157</v>
      </c>
      <c r="H59" s="53" t="s">
        <v>158</v>
      </c>
      <c r="I59" s="53"/>
      <c r="J59" s="53" t="e">
        <f>#REF!</f>
        <v>#REF!</v>
      </c>
      <c r="K59" s="53" t="e">
        <f>IF(#REF!="","",#REF!)</f>
        <v>#REF!</v>
      </c>
      <c r="L59" s="53"/>
      <c r="M59" s="53"/>
      <c r="N59" s="53"/>
    </row>
    <row r="60" spans="2:14" x14ac:dyDescent="0.25">
      <c r="B60" s="53"/>
      <c r="C60" s="53"/>
      <c r="D60" s="53"/>
      <c r="E60" s="53"/>
      <c r="F60" s="79" t="s">
        <v>165</v>
      </c>
      <c r="G60" s="53" t="s">
        <v>163</v>
      </c>
      <c r="H60" s="53" t="s">
        <v>164</v>
      </c>
      <c r="I60" s="53"/>
      <c r="J60" s="53"/>
      <c r="K60" s="53"/>
      <c r="L60" s="53"/>
      <c r="M60" s="53"/>
      <c r="N60" s="53"/>
    </row>
    <row r="61" spans="2:14" x14ac:dyDescent="0.25">
      <c r="B61" s="53"/>
      <c r="C61" s="53"/>
      <c r="D61" s="53"/>
      <c r="E61" s="53"/>
      <c r="F61" s="74" t="s">
        <v>56</v>
      </c>
      <c r="G61" s="53" t="s">
        <v>159</v>
      </c>
      <c r="H61" s="53" t="s">
        <v>160</v>
      </c>
      <c r="I61" s="53"/>
      <c r="J61" s="53"/>
      <c r="K61" s="53"/>
      <c r="L61" s="53"/>
      <c r="M61" s="53"/>
      <c r="N61" s="53"/>
    </row>
    <row r="62" spans="2:14" x14ac:dyDescent="0.25">
      <c r="B62" s="53"/>
      <c r="C62" s="53"/>
      <c r="D62" s="53"/>
      <c r="E62" s="53"/>
      <c r="F62" s="79" t="s">
        <v>25</v>
      </c>
      <c r="G62" s="53" t="s">
        <v>161</v>
      </c>
      <c r="H62" s="53" t="s">
        <v>162</v>
      </c>
      <c r="I62" s="53"/>
      <c r="J62" s="53"/>
      <c r="K62" s="53"/>
      <c r="L62" s="53"/>
      <c r="M62" s="53"/>
      <c r="N62" s="53"/>
    </row>
    <row r="63" spans="2:14" x14ac:dyDescent="0.25">
      <c r="I63" s="53"/>
    </row>
  </sheetData>
  <mergeCells count="7">
    <mergeCell ref="L25:L26"/>
    <mergeCell ref="C25:D26"/>
    <mergeCell ref="E25:F26"/>
    <mergeCell ref="G25:H26"/>
    <mergeCell ref="I25:I26"/>
    <mergeCell ref="J25:J26"/>
    <mergeCell ref="K25:K26"/>
  </mergeCells>
  <pageMargins left="0.7" right="0.7" top="0.75" bottom="0.75" header="0.3" footer="0.3"/>
  <pageSetup paperSize="9" orientation="portrait" r:id="rId1"/>
  <legacy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5FBD-34B6-4190-AC13-40CA85C585A4}">
  <dimension ref="C2:J4"/>
  <sheetViews>
    <sheetView workbookViewId="0">
      <selection activeCell="D15" sqref="D15"/>
    </sheetView>
  </sheetViews>
  <sheetFormatPr baseColWidth="10" defaultRowHeight="15" x14ac:dyDescent="0.25"/>
  <sheetData>
    <row r="2" spans="3:10" x14ac:dyDescent="0.25">
      <c r="C2" s="260" t="s">
        <v>205</v>
      </c>
      <c r="D2" s="261"/>
      <c r="E2" s="261"/>
      <c r="F2" s="261"/>
      <c r="G2" s="261"/>
      <c r="H2" s="261"/>
      <c r="I2" s="261"/>
      <c r="J2" s="262"/>
    </row>
    <row r="3" spans="3:10" x14ac:dyDescent="0.25">
      <c r="C3" s="260" t="s">
        <v>188</v>
      </c>
      <c r="D3" s="261"/>
      <c r="E3" s="261"/>
      <c r="F3" s="261"/>
      <c r="G3" s="261"/>
      <c r="H3" s="261"/>
      <c r="I3" s="261"/>
      <c r="J3" s="262"/>
    </row>
    <row r="4" spans="3:10" x14ac:dyDescent="0.25">
      <c r="C4" s="260" t="s">
        <v>204</v>
      </c>
      <c r="D4" s="261"/>
      <c r="E4" s="261"/>
      <c r="F4" s="261"/>
      <c r="G4" s="261"/>
      <c r="H4" s="261"/>
      <c r="I4" s="261"/>
      <c r="J4" s="262"/>
    </row>
  </sheetData>
  <mergeCells count="3">
    <mergeCell ref="C2:J2"/>
    <mergeCell ref="C3:J3"/>
    <mergeCell ref="C4:J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B2B08E9888694D8C93D514AFBF53D2" ma:contentTypeVersion="2" ma:contentTypeDescription="Crear nuevo documento." ma:contentTypeScope="" ma:versionID="9e398728a5fc5c34ecc7b24d4fb48e13">
  <xsd:schema xmlns:xsd="http://www.w3.org/2001/XMLSchema" xmlns:xs="http://www.w3.org/2001/XMLSchema" xmlns:p="http://schemas.microsoft.com/office/2006/metadata/properties" xmlns:ns2="7bca9e72-1368-42ce-8de7-4514b05f6fbc" targetNamespace="http://schemas.microsoft.com/office/2006/metadata/properties" ma:root="true" ma:fieldsID="15b0dc3cb2805aae0e3ac5710162c387" ns2:_="">
    <xsd:import namespace="7bca9e72-1368-42ce-8de7-4514b05f6f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a9e72-1368-42ce-8de7-4514b05f6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B91593-6614-49D5-B13A-9F0354366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a9e72-1368-42ce-8de7-4514b05f6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AD4703-158D-42DB-885B-4D25FB4B81B9}">
  <ds:schemaRefs>
    <ds:schemaRef ds:uri="http://schemas.microsoft.com/office/2006/documentManagement/types"/>
    <ds:schemaRef ds:uri="http://purl.org/dc/dcmitype/"/>
    <ds:schemaRef ds:uri="7bca9e72-1368-42ce-8de7-4514b05f6fbc"/>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A778EFEE-7B66-4383-9593-DF54EE4009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Ejemplo Matriz de Planeación</vt:lpstr>
      <vt:lpstr>Conclusión</vt:lpstr>
      <vt:lpstr>Instructivo para conclusión </vt:lpstr>
      <vt:lpstr>tablas</vt:lpstr>
      <vt:lpstr>Hoja1</vt:lpstr>
      <vt:lpstr>'Instructivo para conclusión '!OLE_LINK1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Jaime Noy Fonseca</cp:lastModifiedBy>
  <cp:revision/>
  <dcterms:created xsi:type="dcterms:W3CDTF">2023-03-13T09:44:50Z</dcterms:created>
  <dcterms:modified xsi:type="dcterms:W3CDTF">2024-05-28T22:26:01Z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0x010100E4B2B08E9888694D8C93D514AFBF53D2</vt:lpwstr>
  </property>
</Properties>
</file>